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esktop\"/>
    </mc:Choice>
  </mc:AlternateContent>
  <bookViews>
    <workbookView xWindow="0" yWindow="0" windowWidth="28800" windowHeight="12432" tabRatio="240"/>
  </bookViews>
  <sheets>
    <sheet name="2 lentele tūkst.Eur" sheetId="2" r:id="rId1"/>
  </sheets>
  <definedNames>
    <definedName name="_xlnm.Print_Area" localSheetId="0">'2 lentele tūkst.Eur'!$A$1:$X$342</definedName>
  </definedNames>
  <calcPr calcId="162913"/>
</workbook>
</file>

<file path=xl/calcChain.xml><?xml version="1.0" encoding="utf-8"?>
<calcChain xmlns="http://schemas.openxmlformats.org/spreadsheetml/2006/main">
  <c r="M262" i="2" l="1"/>
  <c r="P66" i="2" l="1"/>
  <c r="O66" i="2"/>
  <c r="N66" i="2"/>
  <c r="M66" i="2"/>
  <c r="R204" i="2" l="1"/>
  <c r="Q204" i="2"/>
  <c r="P204" i="2"/>
  <c r="O204" i="2"/>
  <c r="N204" i="2"/>
  <c r="M204" i="2"/>
  <c r="L204" i="2"/>
  <c r="K204" i="2"/>
  <c r="J204" i="2"/>
  <c r="I204" i="2"/>
  <c r="K334" i="2" l="1"/>
  <c r="I334" i="2"/>
  <c r="G334" i="2"/>
  <c r="R101" i="2"/>
  <c r="Q101" i="2"/>
  <c r="P101" i="2"/>
  <c r="O101" i="2"/>
  <c r="N101" i="2"/>
  <c r="M101" i="2"/>
  <c r="L101" i="2"/>
  <c r="K101" i="2"/>
  <c r="J101" i="2"/>
  <c r="I101" i="2"/>
  <c r="E334" i="2"/>
  <c r="R17" i="2"/>
  <c r="Q17" i="2"/>
  <c r="P17" i="2"/>
  <c r="O17" i="2"/>
  <c r="N17" i="2"/>
  <c r="M17" i="2"/>
  <c r="L17" i="2"/>
  <c r="K17" i="2"/>
  <c r="J17" i="2"/>
  <c r="I17" i="2"/>
  <c r="G336" i="2" l="1"/>
  <c r="R94" i="2"/>
  <c r="Q94" i="2"/>
  <c r="P94" i="2"/>
  <c r="O94" i="2"/>
  <c r="N94" i="2"/>
  <c r="M94" i="2"/>
  <c r="L94" i="2"/>
  <c r="K94" i="2"/>
  <c r="J94" i="2"/>
  <c r="I94" i="2"/>
  <c r="R202" i="2" l="1"/>
  <c r="Q202" i="2"/>
  <c r="P202" i="2"/>
  <c r="O202" i="2"/>
  <c r="N202" i="2"/>
  <c r="M202" i="2"/>
  <c r="L202" i="2"/>
  <c r="K202" i="2"/>
  <c r="J202" i="2"/>
  <c r="I202" i="2"/>
  <c r="K336" i="2" l="1"/>
  <c r="I336" i="2"/>
  <c r="E336" i="2"/>
  <c r="R210" i="2"/>
  <c r="Q210" i="2"/>
  <c r="P210" i="2"/>
  <c r="O210" i="2"/>
  <c r="N210" i="2"/>
  <c r="M210" i="2"/>
  <c r="L210" i="2"/>
  <c r="K210" i="2"/>
  <c r="J210" i="2"/>
  <c r="I210" i="2"/>
  <c r="P262" i="2" l="1"/>
  <c r="O262" i="2"/>
  <c r="N262" i="2"/>
  <c r="P303" i="2" l="1"/>
  <c r="I187" i="2" l="1"/>
  <c r="I200" i="2" s="1"/>
  <c r="R150" i="2" l="1"/>
  <c r="Q150" i="2"/>
  <c r="P150" i="2"/>
  <c r="O150" i="2"/>
  <c r="N150" i="2"/>
  <c r="M150" i="2"/>
  <c r="L150" i="2"/>
  <c r="K150" i="2"/>
  <c r="J150" i="2"/>
  <c r="I150" i="2"/>
  <c r="R50" i="2"/>
  <c r="Q50" i="2"/>
  <c r="P50" i="2"/>
  <c r="O50" i="2"/>
  <c r="N50" i="2"/>
  <c r="M50" i="2"/>
  <c r="L50" i="2"/>
  <c r="K50" i="2"/>
  <c r="J50" i="2"/>
  <c r="I50" i="2"/>
  <c r="R54" i="2"/>
  <c r="Q54" i="2"/>
  <c r="P54" i="2"/>
  <c r="O54" i="2"/>
  <c r="O56" i="2" s="1"/>
  <c r="N54" i="2"/>
  <c r="M54" i="2"/>
  <c r="L54" i="2"/>
  <c r="K54" i="2"/>
  <c r="K56" i="2" s="1"/>
  <c r="J54" i="2"/>
  <c r="I54" i="2"/>
  <c r="L56" i="2" l="1"/>
  <c r="P56" i="2"/>
  <c r="I56" i="2"/>
  <c r="M56" i="2"/>
  <c r="Q56" i="2"/>
  <c r="J56" i="2"/>
  <c r="N56" i="2"/>
  <c r="R56" i="2"/>
  <c r="R144" i="2"/>
  <c r="Q144" i="2"/>
  <c r="P144" i="2"/>
  <c r="O144" i="2"/>
  <c r="N144" i="2"/>
  <c r="M144" i="2"/>
  <c r="L144" i="2"/>
  <c r="K144" i="2"/>
  <c r="J144" i="2"/>
  <c r="I144" i="2"/>
  <c r="N46" i="2" l="1"/>
  <c r="U131" i="2" l="1"/>
  <c r="U82" i="2"/>
  <c r="M187" i="2"/>
  <c r="L310" i="2"/>
  <c r="K310" i="2"/>
  <c r="J310" i="2"/>
  <c r="I310" i="2"/>
  <c r="L303" i="2"/>
  <c r="K303" i="2"/>
  <c r="J303" i="2"/>
  <c r="I303" i="2"/>
  <c r="L297" i="2"/>
  <c r="K297" i="2"/>
  <c r="J297" i="2"/>
  <c r="I297" i="2"/>
  <c r="L295" i="2"/>
  <c r="K295" i="2"/>
  <c r="J295" i="2"/>
  <c r="I295" i="2"/>
  <c r="L286" i="2"/>
  <c r="K286" i="2"/>
  <c r="J286" i="2"/>
  <c r="I286" i="2"/>
  <c r="L278" i="2"/>
  <c r="K278" i="2"/>
  <c r="J278" i="2"/>
  <c r="I278" i="2"/>
  <c r="L271" i="2"/>
  <c r="K271" i="2"/>
  <c r="J271" i="2"/>
  <c r="I271" i="2"/>
  <c r="L262" i="2"/>
  <c r="K262" i="2"/>
  <c r="J262" i="2"/>
  <c r="I262" i="2"/>
  <c r="L248" i="2"/>
  <c r="K248" i="2"/>
  <c r="J248" i="2"/>
  <c r="I248" i="2"/>
  <c r="L246" i="2"/>
  <c r="K246" i="2"/>
  <c r="J246" i="2"/>
  <c r="I246" i="2"/>
  <c r="L226" i="2"/>
  <c r="K226" i="2"/>
  <c r="J226" i="2"/>
  <c r="I226" i="2"/>
  <c r="L218" i="2"/>
  <c r="K218" i="2"/>
  <c r="J218" i="2"/>
  <c r="I218" i="2"/>
  <c r="L187" i="2"/>
  <c r="L200" i="2" s="1"/>
  <c r="K187" i="2"/>
  <c r="K200" i="2" s="1"/>
  <c r="J187" i="2"/>
  <c r="J200" i="2" s="1"/>
  <c r="L183" i="2"/>
  <c r="K183" i="2"/>
  <c r="J183" i="2"/>
  <c r="I183" i="2"/>
  <c r="L181" i="2"/>
  <c r="K181" i="2"/>
  <c r="J181" i="2"/>
  <c r="I181" i="2"/>
  <c r="L170" i="2"/>
  <c r="K170" i="2"/>
  <c r="J170" i="2"/>
  <c r="I170" i="2"/>
  <c r="L166" i="2"/>
  <c r="K166" i="2"/>
  <c r="J166" i="2"/>
  <c r="I166" i="2"/>
  <c r="L162" i="2"/>
  <c r="K162" i="2"/>
  <c r="J162" i="2"/>
  <c r="I162" i="2"/>
  <c r="L158" i="2"/>
  <c r="K158" i="2"/>
  <c r="J158" i="2"/>
  <c r="I158" i="2"/>
  <c r="L154" i="2"/>
  <c r="K154" i="2"/>
  <c r="J154" i="2"/>
  <c r="I154" i="2"/>
  <c r="L146" i="2"/>
  <c r="L148" i="2" s="1"/>
  <c r="K146" i="2"/>
  <c r="K148" i="2" s="1"/>
  <c r="J146" i="2"/>
  <c r="J148" i="2" s="1"/>
  <c r="I146" i="2"/>
  <c r="I148" i="2" s="1"/>
  <c r="L140" i="2"/>
  <c r="K140" i="2"/>
  <c r="J140" i="2"/>
  <c r="I140" i="2"/>
  <c r="L131" i="2"/>
  <c r="K131" i="2"/>
  <c r="J131" i="2"/>
  <c r="I131" i="2"/>
  <c r="L127" i="2"/>
  <c r="K127" i="2"/>
  <c r="J127" i="2"/>
  <c r="I127" i="2"/>
  <c r="L125" i="2"/>
  <c r="K125" i="2"/>
  <c r="J125" i="2"/>
  <c r="I125" i="2"/>
  <c r="L123" i="2"/>
  <c r="K123" i="2"/>
  <c r="J123" i="2"/>
  <c r="I123" i="2"/>
  <c r="L119" i="2"/>
  <c r="K119" i="2"/>
  <c r="J119" i="2"/>
  <c r="I119" i="2"/>
  <c r="L117" i="2"/>
  <c r="K117" i="2"/>
  <c r="J117" i="2"/>
  <c r="I117" i="2"/>
  <c r="L115" i="2"/>
  <c r="K115" i="2"/>
  <c r="J115" i="2"/>
  <c r="I115" i="2"/>
  <c r="L111" i="2"/>
  <c r="K111" i="2"/>
  <c r="J111" i="2"/>
  <c r="I111" i="2"/>
  <c r="L109" i="2"/>
  <c r="K109" i="2"/>
  <c r="J109" i="2"/>
  <c r="I109" i="2"/>
  <c r="L107" i="2"/>
  <c r="K107" i="2"/>
  <c r="J107" i="2"/>
  <c r="I107" i="2"/>
  <c r="L103" i="2"/>
  <c r="K103" i="2"/>
  <c r="J103" i="2"/>
  <c r="I103" i="2"/>
  <c r="L99" i="2"/>
  <c r="K99" i="2"/>
  <c r="J99" i="2"/>
  <c r="I99" i="2"/>
  <c r="L97" i="2"/>
  <c r="K97" i="2"/>
  <c r="J97" i="2"/>
  <c r="I97" i="2"/>
  <c r="L92" i="2"/>
  <c r="K92" i="2"/>
  <c r="J92" i="2"/>
  <c r="I92" i="2"/>
  <c r="I105" i="2" s="1"/>
  <c r="L82" i="2"/>
  <c r="K82" i="2"/>
  <c r="J82" i="2"/>
  <c r="I82" i="2"/>
  <c r="E335" i="2" s="1"/>
  <c r="L80" i="2"/>
  <c r="K80" i="2"/>
  <c r="J80" i="2"/>
  <c r="I80" i="2"/>
  <c r="L78" i="2"/>
  <c r="L90" i="2" s="1"/>
  <c r="K78" i="2"/>
  <c r="K90" i="2" s="1"/>
  <c r="J78" i="2"/>
  <c r="J90" i="2" s="1"/>
  <c r="I78" i="2"/>
  <c r="I90" i="2" s="1"/>
  <c r="L72" i="2"/>
  <c r="K72" i="2"/>
  <c r="J72" i="2"/>
  <c r="I72" i="2"/>
  <c r="L70" i="2"/>
  <c r="K70" i="2"/>
  <c r="J70" i="2"/>
  <c r="I70" i="2"/>
  <c r="L66" i="2"/>
  <c r="K66" i="2"/>
  <c r="J66" i="2"/>
  <c r="I66" i="2"/>
  <c r="L62" i="2"/>
  <c r="K62" i="2"/>
  <c r="J62" i="2"/>
  <c r="I62" i="2"/>
  <c r="L60" i="2"/>
  <c r="K60" i="2"/>
  <c r="J60" i="2"/>
  <c r="I60" i="2"/>
  <c r="L58" i="2"/>
  <c r="K58" i="2"/>
  <c r="J58" i="2"/>
  <c r="I58" i="2"/>
  <c r="M58" i="2"/>
  <c r="N58" i="2"/>
  <c r="O58" i="2"/>
  <c r="P58" i="2"/>
  <c r="M60" i="2"/>
  <c r="N60" i="2"/>
  <c r="O60" i="2"/>
  <c r="P60" i="2"/>
  <c r="L46" i="2"/>
  <c r="K46" i="2"/>
  <c r="J46" i="2"/>
  <c r="I46" i="2"/>
  <c r="L44" i="2"/>
  <c r="K44" i="2"/>
  <c r="J44" i="2"/>
  <c r="I44" i="2"/>
  <c r="L42" i="2"/>
  <c r="K42" i="2"/>
  <c r="J42" i="2"/>
  <c r="I42" i="2"/>
  <c r="L38" i="2"/>
  <c r="K38" i="2"/>
  <c r="J38" i="2"/>
  <c r="I38" i="2"/>
  <c r="L36" i="2"/>
  <c r="K36" i="2"/>
  <c r="J36" i="2"/>
  <c r="I36" i="2"/>
  <c r="L34" i="2"/>
  <c r="K34" i="2"/>
  <c r="J34" i="2"/>
  <c r="I34" i="2"/>
  <c r="L32" i="2"/>
  <c r="L40" i="2" s="1"/>
  <c r="K32" i="2"/>
  <c r="J32" i="2"/>
  <c r="J40" i="2" s="1"/>
  <c r="I32" i="2"/>
  <c r="I40" i="2" s="1"/>
  <c r="L28" i="2"/>
  <c r="K28" i="2"/>
  <c r="J28" i="2"/>
  <c r="I28" i="2"/>
  <c r="L26" i="2"/>
  <c r="K26" i="2"/>
  <c r="J26" i="2"/>
  <c r="I26" i="2"/>
  <c r="L24" i="2"/>
  <c r="K24" i="2"/>
  <c r="J24" i="2"/>
  <c r="I24" i="2"/>
  <c r="L22" i="2"/>
  <c r="K22" i="2"/>
  <c r="J22" i="2"/>
  <c r="I22" i="2"/>
  <c r="L20" i="2"/>
  <c r="K20" i="2"/>
  <c r="J20" i="2"/>
  <c r="I20" i="2"/>
  <c r="K40" i="2" l="1"/>
  <c r="K105" i="2"/>
  <c r="L105" i="2"/>
  <c r="J105" i="2"/>
  <c r="L185" i="2"/>
  <c r="I185" i="2"/>
  <c r="J185" i="2"/>
  <c r="K185" i="2"/>
  <c r="G337" i="2"/>
  <c r="P278" i="2" l="1"/>
  <c r="O278" i="2"/>
  <c r="N278" i="2"/>
  <c r="M278" i="2"/>
  <c r="I293" i="2"/>
  <c r="M200" i="2" l="1"/>
  <c r="R206" i="2" l="1"/>
  <c r="R208" i="2" s="1"/>
  <c r="Q206" i="2"/>
  <c r="Q208" i="2" s="1"/>
  <c r="P206" i="2"/>
  <c r="P208" i="2" s="1"/>
  <c r="O206" i="2"/>
  <c r="O208" i="2" s="1"/>
  <c r="N206" i="2"/>
  <c r="N208" i="2" s="1"/>
  <c r="M206" i="2"/>
  <c r="M208" i="2" s="1"/>
  <c r="L206" i="2"/>
  <c r="L208" i="2" s="1"/>
  <c r="K206" i="2"/>
  <c r="K208" i="2" s="1"/>
  <c r="J206" i="2"/>
  <c r="J208" i="2" s="1"/>
  <c r="I206" i="2"/>
  <c r="I208" i="2" s="1"/>
  <c r="R181" i="2" l="1"/>
  <c r="Q181" i="2"/>
  <c r="P181" i="2"/>
  <c r="O181" i="2"/>
  <c r="N181" i="2"/>
  <c r="M181" i="2"/>
  <c r="M20" i="2" l="1"/>
  <c r="N20" i="2"/>
  <c r="O20" i="2"/>
  <c r="P20" i="2"/>
  <c r="Q20" i="2"/>
  <c r="R20" i="2"/>
  <c r="M22" i="2"/>
  <c r="N22" i="2"/>
  <c r="O22" i="2"/>
  <c r="P22" i="2"/>
  <c r="Q22" i="2"/>
  <c r="R22" i="2"/>
  <c r="M24" i="2"/>
  <c r="N24" i="2"/>
  <c r="O24" i="2"/>
  <c r="P24" i="2"/>
  <c r="Q24" i="2"/>
  <c r="R24" i="2"/>
  <c r="M26" i="2"/>
  <c r="N26" i="2"/>
  <c r="O26" i="2"/>
  <c r="P26" i="2"/>
  <c r="Q26" i="2"/>
  <c r="R26" i="2"/>
  <c r="M28" i="2"/>
  <c r="N28" i="2"/>
  <c r="O28" i="2"/>
  <c r="P28" i="2"/>
  <c r="Q28" i="2"/>
  <c r="R28" i="2"/>
  <c r="M32" i="2"/>
  <c r="N32" i="2"/>
  <c r="O32" i="2"/>
  <c r="P32" i="2"/>
  <c r="Q32" i="2"/>
  <c r="R32" i="2"/>
  <c r="M34" i="2"/>
  <c r="N34" i="2"/>
  <c r="O34" i="2"/>
  <c r="P34" i="2"/>
  <c r="Q34" i="2"/>
  <c r="R34" i="2"/>
  <c r="M36" i="2"/>
  <c r="N36" i="2"/>
  <c r="O36" i="2"/>
  <c r="P36" i="2"/>
  <c r="Q36" i="2"/>
  <c r="R36" i="2"/>
  <c r="M38" i="2"/>
  <c r="N38" i="2"/>
  <c r="O38" i="2"/>
  <c r="P38" i="2"/>
  <c r="Q38" i="2"/>
  <c r="R38" i="2"/>
  <c r="M42" i="2"/>
  <c r="N42" i="2"/>
  <c r="O42" i="2"/>
  <c r="P42" i="2"/>
  <c r="Q42" i="2"/>
  <c r="R42" i="2"/>
  <c r="M44" i="2"/>
  <c r="N44" i="2"/>
  <c r="O44" i="2"/>
  <c r="P44" i="2"/>
  <c r="Q44" i="2"/>
  <c r="R44" i="2"/>
  <c r="M46" i="2"/>
  <c r="O46" i="2"/>
  <c r="P46" i="2"/>
  <c r="Q46" i="2"/>
  <c r="R46" i="2"/>
  <c r="K48" i="2"/>
  <c r="L48" i="2"/>
  <c r="Q58" i="2"/>
  <c r="R58" i="2"/>
  <c r="Q60" i="2"/>
  <c r="R60" i="2"/>
  <c r="M62" i="2"/>
  <c r="N62" i="2"/>
  <c r="O62" i="2"/>
  <c r="O64" i="2" s="1"/>
  <c r="P62" i="2"/>
  <c r="P64" i="2" s="1"/>
  <c r="Q62" i="2"/>
  <c r="R62" i="2"/>
  <c r="K64" i="2"/>
  <c r="L64" i="2"/>
  <c r="Q66" i="2"/>
  <c r="R66" i="2"/>
  <c r="K76" i="2"/>
  <c r="L76" i="2"/>
  <c r="M70" i="2"/>
  <c r="N70" i="2"/>
  <c r="O70" i="2"/>
  <c r="P70" i="2"/>
  <c r="Q70" i="2"/>
  <c r="R70" i="2"/>
  <c r="M72" i="2"/>
  <c r="M76" i="2" s="1"/>
  <c r="N72" i="2"/>
  <c r="O72" i="2"/>
  <c r="P72" i="2"/>
  <c r="Q72" i="2"/>
  <c r="R72" i="2"/>
  <c r="M78" i="2"/>
  <c r="N78" i="2"/>
  <c r="O78" i="2"/>
  <c r="P78" i="2"/>
  <c r="Q78" i="2"/>
  <c r="R78" i="2"/>
  <c r="M80" i="2"/>
  <c r="N80" i="2"/>
  <c r="O80" i="2"/>
  <c r="P80" i="2"/>
  <c r="Q80" i="2"/>
  <c r="R80" i="2"/>
  <c r="M82" i="2"/>
  <c r="G335" i="2" s="1"/>
  <c r="N82" i="2"/>
  <c r="O82" i="2"/>
  <c r="P82" i="2"/>
  <c r="Q82" i="2"/>
  <c r="I335" i="2" s="1"/>
  <c r="R82" i="2"/>
  <c r="K335" i="2" s="1"/>
  <c r="V82" i="2"/>
  <c r="W82" i="2"/>
  <c r="X82" i="2"/>
  <c r="M92" i="2"/>
  <c r="N92" i="2"/>
  <c r="O92" i="2"/>
  <c r="P92" i="2"/>
  <c r="Q92" i="2"/>
  <c r="R92" i="2"/>
  <c r="M97" i="2"/>
  <c r="N97" i="2"/>
  <c r="O97" i="2"/>
  <c r="P97" i="2"/>
  <c r="Q97" i="2"/>
  <c r="R97" i="2"/>
  <c r="M99" i="2"/>
  <c r="N99" i="2"/>
  <c r="O99" i="2"/>
  <c r="P99" i="2"/>
  <c r="Q99" i="2"/>
  <c r="R99" i="2"/>
  <c r="M103" i="2"/>
  <c r="N103" i="2"/>
  <c r="O103" i="2"/>
  <c r="O105" i="2" s="1"/>
  <c r="P103" i="2"/>
  <c r="P105" i="2" s="1"/>
  <c r="Q103" i="2"/>
  <c r="R103" i="2"/>
  <c r="M107" i="2"/>
  <c r="N107" i="2"/>
  <c r="O107" i="2"/>
  <c r="P107" i="2"/>
  <c r="Q107" i="2"/>
  <c r="R107" i="2"/>
  <c r="M109" i="2"/>
  <c r="N109" i="2"/>
  <c r="O109" i="2"/>
  <c r="P109" i="2"/>
  <c r="Q109" i="2"/>
  <c r="R109" i="2"/>
  <c r="J113" i="2"/>
  <c r="M111" i="2"/>
  <c r="N111" i="2"/>
  <c r="O111" i="2"/>
  <c r="P111" i="2"/>
  <c r="Q111" i="2"/>
  <c r="R111" i="2"/>
  <c r="M115" i="2"/>
  <c r="N115" i="2"/>
  <c r="O115" i="2"/>
  <c r="P115" i="2"/>
  <c r="Q115" i="2"/>
  <c r="R115" i="2"/>
  <c r="J121" i="2"/>
  <c r="M117" i="2"/>
  <c r="N117" i="2"/>
  <c r="O117" i="2"/>
  <c r="P117" i="2"/>
  <c r="Q117" i="2"/>
  <c r="R117" i="2"/>
  <c r="M119" i="2"/>
  <c r="N119" i="2"/>
  <c r="O119" i="2"/>
  <c r="P119" i="2"/>
  <c r="Q119" i="2"/>
  <c r="R119" i="2"/>
  <c r="M123" i="2"/>
  <c r="N123" i="2"/>
  <c r="O123" i="2"/>
  <c r="P123" i="2"/>
  <c r="Q123" i="2"/>
  <c r="R123" i="2"/>
  <c r="M125" i="2"/>
  <c r="N125" i="2"/>
  <c r="O125" i="2"/>
  <c r="P125" i="2"/>
  <c r="Q125" i="2"/>
  <c r="R125" i="2"/>
  <c r="M127" i="2"/>
  <c r="N127" i="2"/>
  <c r="O127" i="2"/>
  <c r="P127" i="2"/>
  <c r="Q127" i="2"/>
  <c r="R127" i="2"/>
  <c r="I138" i="2"/>
  <c r="K138" i="2"/>
  <c r="L138" i="2"/>
  <c r="M131" i="2"/>
  <c r="M138" i="2" s="1"/>
  <c r="N131" i="2"/>
  <c r="N138" i="2" s="1"/>
  <c r="O131" i="2"/>
  <c r="O138" i="2" s="1"/>
  <c r="P131" i="2"/>
  <c r="P138" i="2" s="1"/>
  <c r="Q131" i="2"/>
  <c r="Q138" i="2" s="1"/>
  <c r="R131" i="2"/>
  <c r="R138" i="2" s="1"/>
  <c r="V131" i="2"/>
  <c r="W131" i="2"/>
  <c r="X131" i="2"/>
  <c r="J138" i="2"/>
  <c r="I142" i="2"/>
  <c r="K142" i="2"/>
  <c r="L142" i="2"/>
  <c r="M140" i="2"/>
  <c r="M142" i="2" s="1"/>
  <c r="N140" i="2"/>
  <c r="N142" i="2" s="1"/>
  <c r="O140" i="2"/>
  <c r="O142" i="2" s="1"/>
  <c r="P140" i="2"/>
  <c r="P142" i="2" s="1"/>
  <c r="Q140" i="2"/>
  <c r="Q142" i="2" s="1"/>
  <c r="R140" i="2"/>
  <c r="R142" i="2" s="1"/>
  <c r="J142" i="2"/>
  <c r="M146" i="2"/>
  <c r="M148" i="2" s="1"/>
  <c r="N146" i="2"/>
  <c r="N148" i="2" s="1"/>
  <c r="O146" i="2"/>
  <c r="O148" i="2" s="1"/>
  <c r="P146" i="2"/>
  <c r="P148" i="2" s="1"/>
  <c r="Q146" i="2"/>
  <c r="Q148" i="2" s="1"/>
  <c r="R146" i="2"/>
  <c r="R148" i="2" s="1"/>
  <c r="I152" i="2"/>
  <c r="K152" i="2"/>
  <c r="L152" i="2"/>
  <c r="M152" i="2"/>
  <c r="N152" i="2"/>
  <c r="O152" i="2"/>
  <c r="P152" i="2"/>
  <c r="Q152" i="2"/>
  <c r="R152" i="2"/>
  <c r="J152" i="2"/>
  <c r="I156" i="2"/>
  <c r="K156" i="2"/>
  <c r="L156" i="2"/>
  <c r="M154" i="2"/>
  <c r="M156" i="2" s="1"/>
  <c r="N154" i="2"/>
  <c r="N156" i="2" s="1"/>
  <c r="O154" i="2"/>
  <c r="O156" i="2" s="1"/>
  <c r="P154" i="2"/>
  <c r="P156" i="2" s="1"/>
  <c r="Q154" i="2"/>
  <c r="Q156" i="2" s="1"/>
  <c r="R154" i="2"/>
  <c r="R156" i="2" s="1"/>
  <c r="J156" i="2"/>
  <c r="I160" i="2"/>
  <c r="K160" i="2"/>
  <c r="L160" i="2"/>
  <c r="M158" i="2"/>
  <c r="M160" i="2" s="1"/>
  <c r="N158" i="2"/>
  <c r="N160" i="2" s="1"/>
  <c r="O158" i="2"/>
  <c r="O160" i="2" s="1"/>
  <c r="P158" i="2"/>
  <c r="P160" i="2" s="1"/>
  <c r="Q158" i="2"/>
  <c r="Q160" i="2" s="1"/>
  <c r="R158" i="2"/>
  <c r="R160" i="2" s="1"/>
  <c r="J160" i="2"/>
  <c r="I164" i="2"/>
  <c r="K164" i="2"/>
  <c r="L164" i="2"/>
  <c r="M162" i="2"/>
  <c r="M164" i="2" s="1"/>
  <c r="N162" i="2"/>
  <c r="N164" i="2" s="1"/>
  <c r="O162" i="2"/>
  <c r="O164" i="2" s="1"/>
  <c r="P162" i="2"/>
  <c r="P164" i="2" s="1"/>
  <c r="Q162" i="2"/>
  <c r="Q164" i="2" s="1"/>
  <c r="R162" i="2"/>
  <c r="R164" i="2" s="1"/>
  <c r="J164" i="2"/>
  <c r="I168" i="2"/>
  <c r="K168" i="2"/>
  <c r="L168" i="2"/>
  <c r="M166" i="2"/>
  <c r="M168" i="2" s="1"/>
  <c r="N166" i="2"/>
  <c r="N168" i="2" s="1"/>
  <c r="O166" i="2"/>
  <c r="O168" i="2" s="1"/>
  <c r="P166" i="2"/>
  <c r="P168" i="2" s="1"/>
  <c r="Q166" i="2"/>
  <c r="Q168" i="2" s="1"/>
  <c r="R166" i="2"/>
  <c r="R168" i="2" s="1"/>
  <c r="J168" i="2"/>
  <c r="I179" i="2"/>
  <c r="E337" i="2" s="1"/>
  <c r="K179" i="2"/>
  <c r="L179" i="2"/>
  <c r="M170" i="2"/>
  <c r="M179" i="2" s="1"/>
  <c r="N170" i="2"/>
  <c r="N179" i="2" s="1"/>
  <c r="O170" i="2"/>
  <c r="O179" i="2" s="1"/>
  <c r="P170" i="2"/>
  <c r="P179" i="2" s="1"/>
  <c r="Q170" i="2"/>
  <c r="Q179" i="2" s="1"/>
  <c r="R170" i="2"/>
  <c r="R179" i="2" s="1"/>
  <c r="J179" i="2"/>
  <c r="N187" i="2"/>
  <c r="N200" i="2" s="1"/>
  <c r="O187" i="2"/>
  <c r="O200" i="2" s="1"/>
  <c r="P187" i="2"/>
  <c r="P200" i="2" s="1"/>
  <c r="Q187" i="2"/>
  <c r="Q200" i="2" s="1"/>
  <c r="R187" i="2"/>
  <c r="R200" i="2" s="1"/>
  <c r="I212" i="2"/>
  <c r="I214" i="2" s="1"/>
  <c r="J212" i="2"/>
  <c r="J214" i="2" s="1"/>
  <c r="K212" i="2"/>
  <c r="K214" i="2" s="1"/>
  <c r="L212" i="2"/>
  <c r="L214" i="2" s="1"/>
  <c r="M212" i="2"/>
  <c r="M214" i="2" s="1"/>
  <c r="N212" i="2"/>
  <c r="N214" i="2" s="1"/>
  <c r="O212" i="2"/>
  <c r="O214" i="2" s="1"/>
  <c r="P212" i="2"/>
  <c r="P214" i="2" s="1"/>
  <c r="Q212" i="2"/>
  <c r="Q214" i="2" s="1"/>
  <c r="R212" i="2"/>
  <c r="R214" i="2" s="1"/>
  <c r="I220" i="2"/>
  <c r="K220" i="2"/>
  <c r="L220" i="2"/>
  <c r="M218" i="2"/>
  <c r="M220" i="2" s="1"/>
  <c r="N218" i="2"/>
  <c r="N220" i="2" s="1"/>
  <c r="O218" i="2"/>
  <c r="O220" i="2" s="1"/>
  <c r="P218" i="2"/>
  <c r="P220" i="2" s="1"/>
  <c r="Q218" i="2"/>
  <c r="Q220" i="2" s="1"/>
  <c r="R218" i="2"/>
  <c r="R220" i="2" s="1"/>
  <c r="J220" i="2"/>
  <c r="I222" i="2"/>
  <c r="I224" i="2" s="1"/>
  <c r="J222" i="2"/>
  <c r="J224" i="2" s="1"/>
  <c r="K222" i="2"/>
  <c r="K224" i="2" s="1"/>
  <c r="L222" i="2"/>
  <c r="L224" i="2" s="1"/>
  <c r="M222" i="2"/>
  <c r="M224" i="2" s="1"/>
  <c r="N222" i="2"/>
  <c r="N224" i="2" s="1"/>
  <c r="O222" i="2"/>
  <c r="O224" i="2" s="1"/>
  <c r="P222" i="2"/>
  <c r="P224" i="2" s="1"/>
  <c r="Q222" i="2"/>
  <c r="Q224" i="2" s="1"/>
  <c r="R222" i="2"/>
  <c r="R224" i="2" s="1"/>
  <c r="I236" i="2"/>
  <c r="K236" i="2"/>
  <c r="L236" i="2"/>
  <c r="M226" i="2"/>
  <c r="M236" i="2" s="1"/>
  <c r="N226" i="2"/>
  <c r="N236" i="2" s="1"/>
  <c r="O226" i="2"/>
  <c r="O236" i="2" s="1"/>
  <c r="P226" i="2"/>
  <c r="P236" i="2" s="1"/>
  <c r="Q226" i="2"/>
  <c r="Q236" i="2" s="1"/>
  <c r="R226" i="2"/>
  <c r="R236" i="2" s="1"/>
  <c r="J236" i="2"/>
  <c r="I238" i="2"/>
  <c r="I240" i="2" s="1"/>
  <c r="J238" i="2"/>
  <c r="J240" i="2" s="1"/>
  <c r="K238" i="2"/>
  <c r="K240" i="2" s="1"/>
  <c r="L238" i="2"/>
  <c r="L240" i="2" s="1"/>
  <c r="M238" i="2"/>
  <c r="M240" i="2" s="1"/>
  <c r="N238" i="2"/>
  <c r="N240" i="2" s="1"/>
  <c r="O238" i="2"/>
  <c r="O240" i="2" s="1"/>
  <c r="P238" i="2"/>
  <c r="P240" i="2" s="1"/>
  <c r="Q238" i="2"/>
  <c r="Q240" i="2" s="1"/>
  <c r="R238" i="2"/>
  <c r="R240" i="2" s="1"/>
  <c r="I242" i="2"/>
  <c r="J242" i="2"/>
  <c r="K242" i="2"/>
  <c r="L242" i="2"/>
  <c r="M242" i="2"/>
  <c r="N242" i="2"/>
  <c r="O242" i="2"/>
  <c r="P242" i="2"/>
  <c r="Q242" i="2"/>
  <c r="Q244" i="2" s="1"/>
  <c r="R242" i="2"/>
  <c r="R244" i="2" s="1"/>
  <c r="I244" i="2"/>
  <c r="J244" i="2"/>
  <c r="K244" i="2"/>
  <c r="L244" i="2"/>
  <c r="M244" i="2"/>
  <c r="N244" i="2"/>
  <c r="O244" i="2"/>
  <c r="P244" i="2"/>
  <c r="M246" i="2"/>
  <c r="N246" i="2"/>
  <c r="O246" i="2"/>
  <c r="P246" i="2"/>
  <c r="Q246" i="2"/>
  <c r="R246" i="2"/>
  <c r="J250" i="2"/>
  <c r="M248" i="2"/>
  <c r="N248" i="2"/>
  <c r="O248" i="2"/>
  <c r="P248" i="2"/>
  <c r="Q248" i="2"/>
  <c r="R248" i="2"/>
  <c r="K250" i="2"/>
  <c r="I254" i="2"/>
  <c r="I258" i="2" s="1"/>
  <c r="I259" i="2" s="1"/>
  <c r="J254" i="2"/>
  <c r="J258" i="2" s="1"/>
  <c r="J259" i="2" s="1"/>
  <c r="K254" i="2"/>
  <c r="K258" i="2" s="1"/>
  <c r="K259" i="2" s="1"/>
  <c r="L254" i="2"/>
  <c r="L258" i="2" s="1"/>
  <c r="L259" i="2" s="1"/>
  <c r="M254" i="2"/>
  <c r="M258" i="2" s="1"/>
  <c r="M259" i="2" s="1"/>
  <c r="N254" i="2"/>
  <c r="N258" i="2" s="1"/>
  <c r="N259" i="2" s="1"/>
  <c r="O254" i="2"/>
  <c r="O258" i="2" s="1"/>
  <c r="O259" i="2" s="1"/>
  <c r="P254" i="2"/>
  <c r="P258" i="2" s="1"/>
  <c r="P259" i="2" s="1"/>
  <c r="Q254" i="2"/>
  <c r="Q258" i="2" s="1"/>
  <c r="Q259" i="2" s="1"/>
  <c r="R254" i="2"/>
  <c r="R258" i="2" s="1"/>
  <c r="R259" i="2" s="1"/>
  <c r="Q262" i="2"/>
  <c r="R262" i="2"/>
  <c r="M271" i="2"/>
  <c r="N271" i="2"/>
  <c r="O271" i="2"/>
  <c r="P271" i="2"/>
  <c r="Q271" i="2"/>
  <c r="R271" i="2"/>
  <c r="Q278" i="2"/>
  <c r="R278" i="2"/>
  <c r="M286" i="2"/>
  <c r="N286" i="2"/>
  <c r="N293" i="2" s="1"/>
  <c r="O286" i="2"/>
  <c r="P286" i="2"/>
  <c r="Q286" i="2"/>
  <c r="R286" i="2"/>
  <c r="J293" i="2"/>
  <c r="M295" i="2"/>
  <c r="N295" i="2"/>
  <c r="O295" i="2"/>
  <c r="P295" i="2"/>
  <c r="Q295" i="2"/>
  <c r="R295" i="2"/>
  <c r="M297" i="2"/>
  <c r="N297" i="2"/>
  <c r="O297" i="2"/>
  <c r="P297" i="2"/>
  <c r="Q297" i="2"/>
  <c r="R297" i="2"/>
  <c r="K308" i="2"/>
  <c r="L308" i="2"/>
  <c r="M303" i="2"/>
  <c r="M308" i="2" s="1"/>
  <c r="N303" i="2"/>
  <c r="N308" i="2" s="1"/>
  <c r="O303" i="2"/>
  <c r="O308" i="2" s="1"/>
  <c r="P308" i="2"/>
  <c r="Q303" i="2"/>
  <c r="Q308" i="2" s="1"/>
  <c r="R303" i="2"/>
  <c r="R308" i="2" s="1"/>
  <c r="I308" i="2"/>
  <c r="J308" i="2"/>
  <c r="K314" i="2"/>
  <c r="L314" i="2"/>
  <c r="M310" i="2"/>
  <c r="M314" i="2" s="1"/>
  <c r="N310" i="2"/>
  <c r="N314" i="2" s="1"/>
  <c r="O310" i="2"/>
  <c r="O314" i="2" s="1"/>
  <c r="P310" i="2"/>
  <c r="P314" i="2" s="1"/>
  <c r="Q310" i="2"/>
  <c r="Q314" i="2" s="1"/>
  <c r="R310" i="2"/>
  <c r="R314" i="2" s="1"/>
  <c r="I314" i="2"/>
  <c r="J314" i="2"/>
  <c r="M293" i="2" l="1"/>
  <c r="M105" i="2"/>
  <c r="R105" i="2"/>
  <c r="N105" i="2"/>
  <c r="Q105" i="2"/>
  <c r="M30" i="2"/>
  <c r="I333" i="2"/>
  <c r="O90" i="2"/>
  <c r="R90" i="2"/>
  <c r="N90" i="2"/>
  <c r="Q90" i="2"/>
  <c r="M90" i="2"/>
  <c r="P90" i="2"/>
  <c r="N40" i="2"/>
  <c r="Q40" i="2"/>
  <c r="M40" i="2"/>
  <c r="P48" i="2"/>
  <c r="P40" i="2"/>
  <c r="R40" i="2"/>
  <c r="O40" i="2"/>
  <c r="P250" i="2"/>
  <c r="P299" i="2"/>
  <c r="Q293" i="2"/>
  <c r="O250" i="2"/>
  <c r="O251" i="2" s="1"/>
  <c r="R250" i="2"/>
  <c r="R251" i="2" s="1"/>
  <c r="R121" i="2"/>
  <c r="N250" i="2"/>
  <c r="N251" i="2" s="1"/>
  <c r="R293" i="2"/>
  <c r="R113" i="2"/>
  <c r="P76" i="2"/>
  <c r="O76" i="2"/>
  <c r="O299" i="2"/>
  <c r="N121" i="2"/>
  <c r="J251" i="2"/>
  <c r="O48" i="2"/>
  <c r="R299" i="2"/>
  <c r="N299" i="2"/>
  <c r="N300" i="2" s="1"/>
  <c r="J299" i="2"/>
  <c r="J300" i="2" s="1"/>
  <c r="L299" i="2"/>
  <c r="L250" i="2"/>
  <c r="L251" i="2" s="1"/>
  <c r="Q76" i="2"/>
  <c r="I76" i="2"/>
  <c r="J30" i="2"/>
  <c r="Q299" i="2"/>
  <c r="M299" i="2"/>
  <c r="I299" i="2"/>
  <c r="I300" i="2" s="1"/>
  <c r="K299" i="2"/>
  <c r="Q250" i="2"/>
  <c r="Q251" i="2" s="1"/>
  <c r="M250" i="2"/>
  <c r="M251" i="2" s="1"/>
  <c r="I250" i="2"/>
  <c r="I251" i="2" s="1"/>
  <c r="M129" i="2"/>
  <c r="Q113" i="2"/>
  <c r="M113" i="2"/>
  <c r="I113" i="2"/>
  <c r="R129" i="2"/>
  <c r="N129" i="2"/>
  <c r="J129" i="2"/>
  <c r="Q64" i="2"/>
  <c r="M64" i="2"/>
  <c r="I64" i="2"/>
  <c r="Q48" i="2"/>
  <c r="M48" i="2"/>
  <c r="I48" i="2"/>
  <c r="I30" i="2"/>
  <c r="Q121" i="2"/>
  <c r="M121" i="2"/>
  <c r="I121" i="2"/>
  <c r="N113" i="2"/>
  <c r="R30" i="2"/>
  <c r="Q129" i="2"/>
  <c r="I129" i="2"/>
  <c r="Q30" i="2"/>
  <c r="N30" i="2"/>
  <c r="K30" i="2"/>
  <c r="O129" i="2"/>
  <c r="K129" i="2"/>
  <c r="O121" i="2"/>
  <c r="K121" i="2"/>
  <c r="O113" i="2"/>
  <c r="K113" i="2"/>
  <c r="O30" i="2"/>
  <c r="P293" i="2"/>
  <c r="L293" i="2"/>
  <c r="R76" i="2"/>
  <c r="N76" i="2"/>
  <c r="J76" i="2"/>
  <c r="P30" i="2"/>
  <c r="L30" i="2"/>
  <c r="O293" i="2"/>
  <c r="K293" i="2"/>
  <c r="K300" i="2" s="1"/>
  <c r="P251" i="2"/>
  <c r="K251" i="2"/>
  <c r="P129" i="2"/>
  <c r="L129" i="2"/>
  <c r="P121" i="2"/>
  <c r="L121" i="2"/>
  <c r="P113" i="2"/>
  <c r="L113" i="2"/>
  <c r="R64" i="2"/>
  <c r="N64" i="2"/>
  <c r="J64" i="2"/>
  <c r="R48" i="2"/>
  <c r="N48" i="2"/>
  <c r="J48" i="2"/>
  <c r="M300" i="2" l="1"/>
  <c r="O300" i="2"/>
  <c r="R300" i="2"/>
  <c r="P300" i="2"/>
  <c r="Q300" i="2"/>
  <c r="L300" i="2"/>
  <c r="I337" i="2" l="1"/>
  <c r="L215" i="2" l="1"/>
  <c r="K215" i="2"/>
  <c r="J215" i="2"/>
  <c r="I215" i="2"/>
  <c r="K315" i="2" l="1"/>
  <c r="L315" i="2"/>
  <c r="I315" i="2"/>
  <c r="I316" i="2" s="1"/>
  <c r="J315" i="2"/>
  <c r="R183" i="2" l="1"/>
  <c r="Q183" i="2"/>
  <c r="P183" i="2"/>
  <c r="P185" i="2" s="1"/>
  <c r="O183" i="2"/>
  <c r="O185" i="2" s="1"/>
  <c r="N183" i="2"/>
  <c r="N185" i="2" s="1"/>
  <c r="M183" i="2"/>
  <c r="M185" i="2" l="1"/>
  <c r="M215" i="2" s="1"/>
  <c r="Q185" i="2"/>
  <c r="Q215" i="2" s="1"/>
  <c r="R185" i="2"/>
  <c r="R215" i="2" s="1"/>
  <c r="O215" i="2"/>
  <c r="P215" i="2"/>
  <c r="N215" i="2"/>
  <c r="E333" i="2"/>
  <c r="E332" i="2" s="1"/>
  <c r="K337" i="2"/>
  <c r="P315" i="2" l="1"/>
  <c r="M315" i="2"/>
  <c r="M316" i="2" s="1"/>
  <c r="R315" i="2"/>
  <c r="N315" i="2"/>
  <c r="J316" i="2"/>
  <c r="E331" i="2"/>
  <c r="Q315" i="2"/>
  <c r="Q316" i="2" s="1"/>
  <c r="O315" i="2"/>
  <c r="G333" i="2"/>
  <c r="G332" i="2" s="1"/>
  <c r="G331" i="2" s="1"/>
  <c r="K316" i="2"/>
  <c r="K333" i="2"/>
  <c r="K332" i="2" s="1"/>
  <c r="K331" i="2" s="1"/>
  <c r="I332" i="2" l="1"/>
  <c r="I331" i="2" s="1"/>
  <c r="R316" i="2"/>
  <c r="K328" i="2" s="1"/>
  <c r="K327" i="2" s="1"/>
  <c r="E328" i="2"/>
  <c r="L316" i="2"/>
  <c r="E329" i="2"/>
  <c r="N316" i="2" l="1"/>
  <c r="G328" i="2" s="1"/>
  <c r="I328" i="2"/>
  <c r="I327" i="2" s="1"/>
  <c r="P316" i="2"/>
  <c r="G330" i="2" s="1"/>
  <c r="O316" i="2"/>
  <c r="G329" i="2" s="1"/>
  <c r="E330" i="2"/>
  <c r="E327" i="2" s="1"/>
  <c r="G327" i="2" l="1"/>
</calcChain>
</file>

<file path=xl/sharedStrings.xml><?xml version="1.0" encoding="utf-8"?>
<sst xmlns="http://schemas.openxmlformats.org/spreadsheetml/2006/main" count="1140" uniqueCount="358">
  <si>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</si>
  <si>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</si>
  <si>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</si>
  <si>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</si>
  <si>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</si>
  <si>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</si>
  <si>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</si>
  <si>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</si>
  <si>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</si>
  <si>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</si>
  <si>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</si>
  <si>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</si>
  <si>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</si>
  <si>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</si>
  <si>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</si>
  <si>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</si>
  <si>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</si>
  <si>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</si>
  <si>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</si>
  <si>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</si>
  <si>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</si>
  <si>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</si>
  <si>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</si>
  <si>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</si>
  <si>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</si>
  <si>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</si>
  <si>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</si>
  <si>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</si>
  <si>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</si>
  <si>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</si>
  <si>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</si>
  <si>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</si>
  <si>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</si>
  <si>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</si>
  <si>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</si>
  <si>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</si>
  <si>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</si>
  <si>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</si>
  <si>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</si>
  <si>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</si>
  <si>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</si>
  <si>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</si>
  <si>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</si>
  <si>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</si>
  <si>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</si>
  <si>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</si>
  <si>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</si>
  <si>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</si>
  <si>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</si>
  <si>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</si>
  <si>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</si>
  <si>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</si>
  <si>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</si>
  <si>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</si>
  <si>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</si>
  <si>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</si>
  <si>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</si>
  <si>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</si>
  <si>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</si>
  <si>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</si>
  <si>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</si>
  <si>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</si>
  <si>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</si>
  <si>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</si>
  <si>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</si>
  <si>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</si>
  <si>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</si>
  <si>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</si>
  <si>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</si>
  <si>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</si>
  <si>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</si>
  <si>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</si>
  <si>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</si>
  <si>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</si>
  <si>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</si>
  <si>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</si>
  <si>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</si>
  <si>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</si>
  <si>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</si>
  <si>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</si>
  <si>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</si>
  <si>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</si>
  <si>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</si>
  <si>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</si>
  <si>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</si>
  <si>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</si>
  <si>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</si>
  <si>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</si>
  <si>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</si>
  <si>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</si>
  <si>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</si>
  <si>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</si>
  <si>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 xml:space="preserve">Priklausomybės ligų mažinimas 
Alytaus rajono savivaldybėje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</si>
  <si>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</si>
  <si>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</si>
  <si>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</si>
  <si>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</si>
  <si>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</si>
  <si>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</si>
  <si>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</si>
  <si>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</si>
  <si>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Socialinės reabilitacijos paslaugų neįgaliesiems  bendruomenėje projektų administravimo išlaidų kompensavimas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</si>
  <si>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</si>
  <si>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</si>
  <si>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</si>
  <si>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</si>
  <si>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</si>
  <si>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</si>
  <si>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</si>
  <si>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</si>
  <si>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</si>
  <si>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</si>
  <si>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</si>
  <si>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</si>
  <si>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</si>
  <si>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</si>
  <si>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</si>
  <si>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</si>
  <si>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</si>
  <si>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</si>
  <si>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</si>
  <si>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</si>
  <si>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</si>
  <si>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</si>
  <si>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</si>
  <si>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</si>
  <si>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</si>
  <si>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</si>
  <si>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</si>
  <si>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</si>
  <si>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</si>
  <si>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</si>
  <si>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</si>
  <si>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</si>
  <si>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</si>
  <si>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</si>
  <si>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</si>
  <si>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</si>
  <si>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</si>
  <si>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</si>
  <si>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</si>
  <si>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</si>
  <si>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</si>
  <si>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</si>
  <si>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</si>
  <si>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</si>
  <si>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</si>
  <si>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</si>
  <si>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</si>
  <si>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</si>
  <si>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</si>
  <si>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</si>
  <si>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</si>
  <si>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</si>
  <si>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</si>
  <si>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</si>
  <si>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</si>
  <si>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</si>
  <si>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</si>
  <si>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</si>
  <si>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</si>
  <si>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</si>
  <si>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</si>
  <si>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</si>
  <si>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</si>
  <si>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</si>
  <si>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</si>
  <si>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</si>
  <si>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</si>
  <si>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</si>
  <si>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</si>
  <si>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</si>
  <si>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</si>
  <si>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</si>
  <si>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</si>
  <si>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</si>
  <si>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</si>
  <si>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</si>
  <si>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</si>
  <si>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</si>
  <si>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</si>
  <si>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</si>
  <si>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</si>
  <si>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</si>
  <si>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</si>
  <si>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</si>
  <si>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</si>
  <si>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</si>
  <si>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</si>
  <si>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</si>
  <si>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</si>
  <si>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</si>
  <si>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Socialinių pašalpų ir kompensacijų
gavėjų skaičius</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</si>
  <si>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</si>
  <si>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</si>
  <si>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</si>
  <si>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</si>
  <si>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</si>
  <si>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</si>
  <si>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</si>
  <si>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</si>
  <si>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</si>
  <si>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</si>
  <si>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</si>
  <si>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</si>
  <si>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</si>
  <si>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</si>
  <si>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</si>
  <si>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</si>
  <si>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</si>
  <si>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</si>
  <si>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</si>
  <si>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</si>
  <si>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</si>
  <si>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</si>
  <si>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</si>
  <si>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</si>
  <si>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</si>
  <si>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</si>
  <si>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</si>
  <si>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</si>
  <si>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</si>
  <si>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</si>
  <si>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</si>
  <si>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</si>
  <si>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</si>
  <si>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</si>
  <si>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</si>
  <si>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</si>
  <si>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</si>
  <si>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</si>
  <si>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</si>
  <si>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</si>
  <si>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</si>
  <si>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</si>
  <si>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</si>
  <si>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</si>
  <si>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</si>
  <si>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</si>
  <si>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</si>
  <si>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</si>
  <si>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</si>
  <si>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</si>
  <si>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</si>
  <si>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</si>
  <si>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</si>
  <si>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</si>
  <si>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</si>
  <si>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</si>
  <si>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</si>
  <si>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</si>
  <si>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</si>
  <si>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</si>
  <si>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</si>
  <si>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</si>
  <si>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</si>
  <si>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</si>
  <si>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</si>
  <si>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</si>
  <si>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</si>
  <si>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</si>
  <si>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</si>
  <si>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</si>
  <si>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</si>
  <si>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</si>
  <si>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</si>
  <si>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</si>
  <si>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</si>
  <si>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</si>
  <si>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</si>
  <si>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</si>
  <si>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</si>
  <si>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</si>
  <si>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</si>
  <si>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</si>
  <si>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</si>
  <si>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</si>
  <si>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</si>
  <si>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23</t>
  </si>
  <si>
    <t xml:space="preserve">Sudaryti sąlygas asmenims gauti paramą būstui įsigyti ir išsinuomoti </t>
  </si>
  <si>
    <t>Būsto nuomos ar išperkamosios būsto nuomos mokesčių dalies kompensacijoms</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</si>
  <si>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</si>
  <si>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</si>
  <si>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</si>
  <si>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</si>
  <si>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</si>
  <si>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</si>
  <si>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</si>
  <si>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</si>
  <si>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</si>
  <si>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</si>
  <si>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</si>
  <si>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</si>
  <si>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</si>
  <si>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</si>
  <si>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</si>
  <si>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</si>
  <si>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</si>
  <si>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</si>
  <si>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</si>
  <si>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</si>
  <si>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</si>
  <si>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</si>
  <si>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</si>
  <si>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</si>
  <si>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</si>
  <si>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</si>
  <si>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</si>
  <si>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</si>
  <si>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</si>
  <si>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</si>
  <si>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</si>
  <si>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</si>
  <si>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</si>
  <si>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</si>
  <si>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</si>
  <si>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</si>
  <si>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</si>
  <si>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</si>
  <si>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</si>
  <si>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</si>
  <si>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</si>
  <si>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</si>
  <si>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</si>
  <si>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</si>
  <si>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</si>
  <si>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</si>
  <si>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</si>
  <si>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</si>
  <si>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</si>
  <si>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</si>
  <si>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</si>
  <si>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</si>
  <si>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t xml:space="preserve">Socialinėms paslaugoms: </t>
    </r>
    <r>
      <rPr>
        <sz val="9"/>
        <rFont val="Times New Roman"/>
        <family val="1"/>
        <charset val="186"/>
      </rPr>
      <t>socialinės priežiūros  paslaugų  šeimoms teikimas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</si>
  <si>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</si>
  <si>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</si>
  <si>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t>Asmenų gavusių asmeninę pagalbą skaičius</t>
  </si>
  <si>
    <t>Neįgaliųjų socialinė integracija</t>
  </si>
  <si>
    <t>Ugdyti ir formuoti visuomenei priimtinus socialinės rizikos šeimų socialinius įgūdžius</t>
  </si>
  <si>
    <t>Vaikų globėjų rėmimas 10231</t>
  </si>
  <si>
    <t>Būsto šildymo išlaidų ir išlaidų  karštam ir šaltam vandeniui kompensacijų mokėjimas 102503</t>
  </si>
  <si>
    <t xml:space="preserve">Socialinėms išmokoms ir kompensacijoms skaičiuoti ir mokėti 102501 </t>
  </si>
  <si>
    <t>Socialinės išmokos natūra ir pinigais
socialiai pažeidžiamiems asmenims 102613</t>
  </si>
  <si>
    <r>
      <rPr>
        <b/>
        <sz val="9"/>
        <rFont val="Times New Roman"/>
        <family val="1"/>
        <charset val="186"/>
      </rPr>
      <t>Vežėjų negautoms pajamoms kompensuoti:</t>
    </r>
    <r>
      <rPr>
        <sz val="9"/>
        <rFont val="Times New Roman"/>
        <family val="1"/>
        <charset val="186"/>
      </rPr>
      <t xml:space="preserve">
vežėjų išlaidų, susijusių su lengvatų taikymu, kompensavimas 1021</t>
    </r>
  </si>
  <si>
    <t>Socialinės paramos skyriaus veiklos organizavimas 1016</t>
  </si>
  <si>
    <t>Piniginių išmokų šeimai, gimus kūdikiui, mokėjimas 10233</t>
  </si>
  <si>
    <t>Bendruomeninei veiklai stiprinti kuriant palankią daugiakultūrę aplinką 1040</t>
  </si>
  <si>
    <r>
      <t>Akredituotos vaikų dienos socialinės priežiūros  </t>
    </r>
    <r>
      <rPr>
        <sz val="9"/>
        <rFont val="Times New Roman"/>
        <family val="1"/>
        <charset val="186"/>
      </rPr>
      <t> </t>
    </r>
    <r>
      <rPr>
        <b/>
        <sz val="9"/>
        <rFont val="Times New Roman"/>
        <family val="1"/>
        <charset val="186"/>
      </rPr>
      <t>organizavimas, teikimas ir administravimas 10234</t>
    </r>
  </si>
  <si>
    <t>Vaiko globos šeimoje skatinimas 10232</t>
  </si>
  <si>
    <t>Laidojimo pašalpų mokėjimas 1022</t>
  </si>
  <si>
    <t>Laidojimo pašalpų administravimas 10221</t>
  </si>
  <si>
    <t>Kompensacijoms mokėti ir administruoti už būsto suteikimą užsieniečiams, pasitraukusiems iš Ukrainos dėl Rusijos federacijos karinių veiksmų Ukrainoje 10168</t>
  </si>
  <si>
    <t>Priimti ir pagalbai teikti užsieniečiams, pasitraukusiems iš Ukrainos dėl Rusijos federacijos karinių veiksmų Ukrainoje įgyvendinant LR piniginės socialinės paramos nepasiturientiems gyventojams įstatymą 102506</t>
  </si>
  <si>
    <t>Vienk. išmok. įsikurti savivaldybės teritorijoje ir (ar) mėn.kompens. vaikų ugd. pagal ikimok. ar priešmok. ugdymo programą apsaugą LR gavusiems užsien. išlaidoms fin.  10169</t>
  </si>
  <si>
    <r>
      <rPr>
        <b/>
        <sz val="9"/>
        <rFont val="Times New Roman"/>
        <family val="1"/>
        <charset val="186"/>
      </rPr>
      <t>Neįgaliųjų išlaikymas globos įstaigose</t>
    </r>
    <r>
      <rPr>
        <sz val="9"/>
        <rFont val="Times New Roman"/>
        <family val="1"/>
        <charset val="186"/>
      </rPr>
      <t xml:space="preserve">
(socialinės globos asmenims su  negalia finansavimas) 1018</t>
    </r>
  </si>
  <si>
    <t>Gydymo paskirties pastato statyba Miroslavo k.</t>
  </si>
  <si>
    <t>Gerinti socialinių paslaugų kokybę ir prieinamumą, didinti socialinės paramos veiksmingumą kriziniais atvejais šeimoje (individualios priežiūros darbuotojų darbo užmokesčiui finansuoti)</t>
  </si>
  <si>
    <t>PATVIRTINTA    
Alytaus rajono savivaldybės tarybos                          2022 m. vasario 17 d. sprendimu Nr. K-1 (Alytaus rajono savivaldybės tarybos 2022 m. spalio 27 d. sprendimo Nr. K-185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</si>
</sst>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91">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3" fillId="28" borderId="50" xfId="0" applyNumberFormat="1" applyFont="1" applyFill="1" applyBorder="1" applyAlignment="1">
      <alignment horizontal="center" vertical="center"/>
    </xf>
    <xf numFmtId="165" fontId="15" fillId="0" borderId="51"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6" xfId="0" applyNumberFormat="1" applyFont="1" applyFill="1" applyBorder="1" applyAlignment="1">
      <alignment horizontal="center" vertical="center"/>
    </xf>
    <xf numFmtId="49" fontId="15" fillId="0" borderId="57"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8" xfId="0" applyNumberFormat="1" applyFont="1" applyFill="1" applyBorder="1" applyAlignment="1">
      <alignment horizontal="center"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1"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2"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3" xfId="0" applyNumberFormat="1" applyFont="1" applyFill="1" applyBorder="1" applyAlignment="1">
      <alignment horizontal="center" vertical="center"/>
    </xf>
    <xf numFmtId="165" fontId="13" fillId="28" borderId="64"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6" xfId="0" applyNumberFormat="1" applyFont="1" applyFill="1" applyBorder="1" applyAlignment="1">
      <alignment horizontal="center" vertical="center"/>
    </xf>
    <xf numFmtId="165" fontId="13" fillId="28" borderId="67"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3" xfId="0" applyNumberFormat="1" applyFont="1" applyBorder="1" applyAlignment="1">
      <alignment horizontal="center" vertical="center" wrapText="1"/>
    </xf>
    <xf numFmtId="0" fontId="15" fillId="0" borderId="54"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2"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5" fillId="27" borderId="55"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3" xfId="0" applyFont="1" applyBorder="1" applyAlignment="1">
      <alignment horizontal="justify" vertical="center" wrapText="1"/>
    </xf>
    <xf numFmtId="0" fontId="15" fillId="0" borderId="54"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1"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4"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2"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2"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3"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0" fontId="11" fillId="0" borderId="0" xfId="0" applyFont="1" applyBorder="1" applyAlignment="1">
      <alignment horizontal="center" vertical="top"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7" fillId="0" borderId="0" xfId="31" applyFont="1" applyAlignment="1">
      <alignment horizontal="center" wrapText="1"/>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28" borderId="63"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3" fillId="28" borderId="47"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3" fillId="28" borderId="10" xfId="0" applyNumberFormat="1" applyFont="1" applyFill="1" applyBorder="1" applyAlignment="1">
      <alignment horizontal="center" vertical="center"/>
    </xf>
    <xf numFmtId="165" fontId="13" fillId="29" borderId="10"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83" xfId="0" applyNumberFormat="1" applyFont="1" applyFill="1" applyBorder="1" applyAlignment="1">
      <alignment horizontal="center" vertical="center"/>
    </xf>
    <xf numFmtId="165" fontId="15" fillId="0" borderId="18" xfId="0" applyNumberFormat="1" applyFont="1" applyFill="1" applyBorder="1" applyAlignment="1">
      <alignment horizontal="left" vertical="center" wrapText="1"/>
    </xf>
    <xf numFmtId="0" fontId="21" fillId="24" borderId="31" xfId="0" applyFont="1" applyFill="1" applyBorder="1" applyAlignment="1">
      <alignment horizontal="left" vertical="center" wrapText="1"/>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53" xfId="0" applyFont="1" applyBorder="1" applyAlignment="1">
      <alignment horizontal="center" vertical="center" wrapText="1"/>
    </xf>
    <xf numFmtId="165" fontId="15" fillId="0" borderId="29" xfId="0" applyNumberFormat="1" applyFont="1" applyFill="1" applyBorder="1" applyAlignment="1">
      <alignment horizontal="center" vertical="center"/>
    </xf>
    <xf numFmtId="0" fontId="15" fillId="0" borderId="31" xfId="0" applyFont="1" applyBorder="1" applyAlignment="1">
      <alignment horizontal="center" vertical="center" wrapText="1"/>
    </xf>
    <xf numFmtId="165" fontId="13" fillId="4" borderId="19" xfId="0" applyNumberFormat="1" applyFont="1" applyFill="1" applyBorder="1" applyAlignment="1">
      <alignment horizontal="center" vertical="center"/>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165" fontId="13" fillId="8" borderId="65"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49" fontId="15" fillId="27" borderId="30" xfId="0" applyNumberFormat="1" applyFont="1" applyFill="1" applyBorder="1" applyAlignment="1">
      <alignment horizontal="left" vertical="center"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165" fontId="13" fillId="25" borderId="2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0" fontId="15" fillId="27" borderId="5" xfId="0" applyFont="1" applyFill="1" applyBorder="1" applyAlignment="1">
      <alignment vertical="center" wrapText="1"/>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3" fillId="27" borderId="58"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59"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59"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5" fillId="0" borderId="60"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3" fillId="4" borderId="80"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53" xfId="0" applyNumberFormat="1" applyFont="1" applyFill="1" applyBorder="1" applyAlignment="1">
      <alignment horizontal="center" vertical="center"/>
    </xf>
    <xf numFmtId="49" fontId="13" fillId="4" borderId="20" xfId="0" applyNumberFormat="1" applyFont="1" applyFill="1" applyBorder="1" applyAlignment="1">
      <alignment horizontal="left" vertical="center"/>
    </xf>
    <xf numFmtId="49" fontId="13" fillId="4" borderId="65"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1" fontId="15" fillId="0" borderId="21"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0" fontId="19" fillId="0" borderId="0" xfId="0" applyFont="1" applyBorder="1" applyAlignment="1">
      <alignment horizontal="left" vertical="top" wrapText="1"/>
    </xf>
    <xf numFmtId="0" fontId="19" fillId="0" borderId="0" xfId="0" applyFont="1" applyBorder="1" applyAlignment="1">
      <alignment horizontal="left" vertical="top"/>
    </xf>
    <xf numFmtId="0" fontId="17" fillId="0" borderId="0" xfId="0" applyFont="1" applyBorder="1" applyAlignment="1">
      <alignment vertical="top" wrapText="1"/>
    </xf>
    <xf numFmtId="165" fontId="15" fillId="0" borderId="29" xfId="0" applyNumberFormat="1" applyFont="1" applyFill="1" applyBorder="1" applyAlignment="1">
      <alignment horizontal="left" vertical="center" wrapText="1"/>
    </xf>
    <xf numFmtId="165" fontId="15" fillId="0" borderId="31" xfId="0" applyNumberFormat="1" applyFont="1" applyFill="1" applyBorder="1" applyAlignment="1">
      <alignment horizontal="left" vertical="center" wrapText="1"/>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 fontId="15" fillId="0" borderId="31" xfId="0" applyNumberFormat="1" applyFont="1" applyFill="1" applyBorder="1" applyAlignment="1">
      <alignment horizontal="center" vertical="center"/>
    </xf>
    <xf numFmtId="1" fontId="15" fillId="0" borderId="32"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79" xfId="0" applyNumberFormat="1" applyFont="1" applyFill="1" applyBorder="1" applyAlignment="1">
      <alignment horizontal="left" vertical="center"/>
    </xf>
    <xf numFmtId="49" fontId="15" fillId="0" borderId="71" xfId="0" applyNumberFormat="1" applyFont="1" applyFill="1" applyBorder="1" applyAlignment="1">
      <alignment horizontal="center" vertical="center"/>
    </xf>
    <xf numFmtId="0" fontId="15" fillId="0" borderId="21" xfId="0" applyFont="1" applyBorder="1" applyAlignment="1">
      <alignment horizontal="center" vertical="center"/>
    </xf>
    <xf numFmtId="0" fontId="15" fillId="0" borderId="32" xfId="0" applyFont="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xf numFmtId="49" fontId="15" fillId="0"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38"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0" fontId="15" fillId="0" borderId="23" xfId="0" applyFont="1" applyBorder="1" applyAlignment="1">
      <alignment horizontal="center" vertical="center"/>
    </xf>
    <xf numFmtId="0" fontId="15" fillId="0" borderId="21" xfId="0" applyFont="1" applyFill="1" applyBorder="1" applyAlignment="1">
      <alignment horizontal="left" vertical="center" wrapText="1"/>
    </xf>
    <xf numFmtId="0" fontId="15" fillId="0" borderId="23" xfId="0" applyFont="1" applyFill="1" applyBorder="1" applyAlignment="1">
      <alignment horizontal="left" vertical="center" wrapText="1"/>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3" fillId="4" borderId="65" xfId="0" applyNumberFormat="1" applyFont="1" applyFill="1" applyBorder="1" applyAlignment="1">
      <alignment horizontal="center" vertical="center"/>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49" fontId="15" fillId="0" borderId="30"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13" xfId="0" applyNumberFormat="1" applyFont="1" applyFill="1" applyBorder="1" applyAlignment="1">
      <alignment horizontal="center" vertical="center"/>
    </xf>
    <xf numFmtId="49"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49" fontId="15" fillId="0" borderId="29" xfId="0" applyNumberFormat="1" applyFont="1" applyFill="1" applyBorder="1" applyAlignment="1">
      <alignment horizontal="center" vertical="center"/>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165" fontId="13" fillId="4" borderId="79"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0" fontId="15" fillId="0" borderId="21" xfId="0" applyFont="1" applyBorder="1" applyAlignment="1">
      <alignment horizontal="left" vertical="center" wrapText="1"/>
    </xf>
    <xf numFmtId="0" fontId="15" fillId="0" borderId="32" xfId="0" applyFont="1" applyBorder="1" applyAlignment="1">
      <alignment horizontal="left" vertical="center" wrapText="1"/>
    </xf>
    <xf numFmtId="49" fontId="15" fillId="0" borderId="36" xfId="0" applyNumberFormat="1" applyFont="1" applyFill="1" applyBorder="1" applyAlignment="1">
      <alignment horizontal="center" vertical="center"/>
    </xf>
    <xf numFmtId="167" fontId="14" fillId="31" borderId="28"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49" fontId="13" fillId="4" borderId="31" xfId="0" applyNumberFormat="1" applyFont="1" applyFill="1" applyBorder="1" applyAlignment="1">
      <alignment horizontal="center" vertical="center"/>
    </xf>
    <xf numFmtId="49" fontId="13" fillId="27" borderId="69" xfId="0" applyNumberFormat="1" applyFont="1" applyFill="1" applyBorder="1" applyAlignment="1">
      <alignment horizontal="center" vertical="center"/>
    </xf>
    <xf numFmtId="49" fontId="13" fillId="27" borderId="77" xfId="0" applyNumberFormat="1" applyFont="1" applyFill="1" applyBorder="1" applyAlignment="1">
      <alignment horizontal="center" vertical="center"/>
    </xf>
    <xf numFmtId="165" fontId="13" fillId="8" borderId="20" xfId="0" applyNumberFormat="1" applyFont="1" applyFill="1" applyBorder="1" applyAlignment="1">
      <alignment horizontal="right" vertical="center"/>
    </xf>
    <xf numFmtId="165" fontId="13" fillId="8" borderId="65"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49" fontId="15" fillId="0" borderId="37"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3" fillId="4" borderId="17" xfId="0" applyNumberFormat="1" applyFont="1" applyFill="1" applyBorder="1" applyAlignment="1">
      <alignment horizontal="right" vertical="center"/>
    </xf>
    <xf numFmtId="167" fontId="14" fillId="33" borderId="5" xfId="0" applyNumberFormat="1" applyFont="1" applyFill="1" applyBorder="1" applyAlignment="1">
      <alignment horizontal="center" vertical="center" wrapText="1"/>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6" xfId="0" applyNumberFormat="1" applyFont="1" applyFill="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5" xfId="0" applyNumberFormat="1" applyFont="1" applyFill="1" applyBorder="1" applyAlignment="1">
      <alignment horizontal="center" vertical="center" wrapText="1"/>
    </xf>
    <xf numFmtId="167" fontId="14" fillId="0" borderId="40" xfId="0" applyNumberFormat="1" applyFont="1" applyFill="1" applyBorder="1" applyAlignment="1">
      <alignment horizontal="center"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49" fontId="13" fillId="8" borderId="3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2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53" xfId="0" applyFont="1" applyBorder="1" applyAlignment="1">
      <alignment horizontal="center" vertical="center" wrapText="1"/>
    </xf>
    <xf numFmtId="165" fontId="15" fillId="0" borderId="29" xfId="0" applyNumberFormat="1" applyFont="1" applyFill="1" applyBorder="1" applyAlignment="1">
      <alignment horizontal="center" vertical="center"/>
    </xf>
    <xf numFmtId="165" fontId="15" fillId="0" borderId="31" xfId="0" applyNumberFormat="1" applyFont="1" applyFill="1" applyBorder="1" applyAlignment="1">
      <alignment horizontal="center" vertical="center"/>
    </xf>
    <xf numFmtId="0" fontId="15" fillId="0" borderId="31" xfId="0" applyFont="1" applyBorder="1" applyAlignment="1">
      <alignment horizontal="left" vertical="center" wrapText="1"/>
    </xf>
    <xf numFmtId="0" fontId="15" fillId="0" borderId="31" xfId="0" applyFont="1" applyBorder="1" applyAlignment="1">
      <alignment horizontal="center" vertical="center" wrapText="1"/>
    </xf>
    <xf numFmtId="165" fontId="13" fillId="4" borderId="19"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165" fontId="15" fillId="0" borderId="32" xfId="0" applyNumberFormat="1" applyFont="1" applyFill="1" applyBorder="1" applyAlignment="1">
      <alignment horizontal="left" vertical="center" wrapText="1"/>
    </xf>
    <xf numFmtId="49" fontId="15" fillId="0" borderId="59"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49" fontId="15" fillId="0" borderId="28" xfId="0" applyNumberFormat="1" applyFont="1" applyFill="1" applyBorder="1" applyAlignment="1">
      <alignment horizontal="center" vertical="center"/>
    </xf>
    <xf numFmtId="49" fontId="15" fillId="0" borderId="68"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49" fontId="13" fillId="4" borderId="11" xfId="0" applyNumberFormat="1" applyFont="1" applyFill="1" applyBorder="1" applyAlignment="1">
      <alignment horizontal="left" vertical="center"/>
    </xf>
    <xf numFmtId="49" fontId="15" fillId="0" borderId="31" xfId="0" applyNumberFormat="1" applyFont="1" applyFill="1" applyBorder="1" applyAlignment="1">
      <alignment horizontal="center" vertical="center" wrapText="1"/>
    </xf>
    <xf numFmtId="49" fontId="15" fillId="0" borderId="23" xfId="0" applyNumberFormat="1" applyFont="1" applyFill="1" applyBorder="1" applyAlignment="1">
      <alignment horizontal="center" vertical="center" wrapText="1"/>
    </xf>
    <xf numFmtId="49" fontId="15" fillId="0" borderId="23" xfId="0" applyNumberFormat="1" applyFont="1" applyFill="1" applyBorder="1" applyAlignment="1">
      <alignment horizontal="left" vertical="center" wrapText="1"/>
    </xf>
    <xf numFmtId="1" fontId="15" fillId="0" borderId="29"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 fontId="15" fillId="0" borderId="31" xfId="0" applyNumberFormat="1" applyFont="1" applyBorder="1" applyAlignment="1">
      <alignment horizontal="center" vertical="center"/>
    </xf>
    <xf numFmtId="165" fontId="13" fillId="28" borderId="57"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3" fillId="0" borderId="29" xfId="0" applyNumberFormat="1" applyFont="1" applyFill="1" applyBorder="1" applyAlignment="1">
      <alignment horizontal="center" vertical="center"/>
    </xf>
    <xf numFmtId="49" fontId="15" fillId="0" borderId="59"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3" fillId="27" borderId="48"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49" fontId="15" fillId="27" borderId="5" xfId="0" applyNumberFormat="1" applyFont="1" applyFill="1" applyBorder="1" applyAlignment="1">
      <alignment horizontal="left" vertical="center"/>
    </xf>
    <xf numFmtId="49" fontId="15" fillId="27" borderId="13" xfId="0" applyNumberFormat="1" applyFont="1" applyFill="1" applyBorder="1" applyAlignment="1">
      <alignment horizontal="left" vertical="center"/>
    </xf>
    <xf numFmtId="49" fontId="15" fillId="0" borderId="60"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15" fillId="27" borderId="5" xfId="0" applyFont="1" applyFill="1" applyBorder="1" applyAlignment="1">
      <alignment horizontal="left" vertical="center" wrapText="1"/>
    </xf>
    <xf numFmtId="0" fontId="15" fillId="27" borderId="13" xfId="0" applyFont="1" applyFill="1" applyBorder="1" applyAlignment="1">
      <alignment horizontal="left" vertical="center" wrapText="1"/>
    </xf>
    <xf numFmtId="0" fontId="15" fillId="0" borderId="2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23" xfId="0" applyFont="1" applyFill="1" applyBorder="1" applyAlignment="1">
      <alignment horizontal="center" vertical="center" wrapText="1"/>
    </xf>
    <xf numFmtId="165" fontId="13" fillId="8" borderId="65"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5" xfId="0" applyNumberFormat="1" applyFont="1" applyFill="1" applyBorder="1" applyAlignment="1">
      <alignment horizontal="right" vertical="center"/>
    </xf>
    <xf numFmtId="49" fontId="15" fillId="27" borderId="0" xfId="0" applyNumberFormat="1" applyFont="1" applyFill="1" applyBorder="1" applyAlignment="1">
      <alignment horizontal="left" vertical="center" wrapText="1"/>
    </xf>
    <xf numFmtId="49" fontId="15" fillId="27" borderId="72" xfId="0" applyNumberFormat="1" applyFont="1" applyFill="1" applyBorder="1" applyAlignment="1">
      <alignment horizontal="left" vertical="center" wrapText="1"/>
    </xf>
    <xf numFmtId="0" fontId="15" fillId="0" borderId="14" xfId="0" applyFont="1" applyBorder="1" applyAlignment="1">
      <alignment horizontal="left" vertical="center" wrapText="1"/>
    </xf>
    <xf numFmtId="0" fontId="15" fillId="0" borderId="62" xfId="0" applyFont="1" applyBorder="1" applyAlignment="1">
      <alignment horizontal="left" vertical="center" wrapText="1"/>
    </xf>
    <xf numFmtId="49" fontId="13" fillId="4" borderId="21" xfId="0" applyNumberFormat="1" applyFont="1" applyFill="1" applyBorder="1" applyAlignment="1">
      <alignment horizontal="left" vertical="center"/>
    </xf>
    <xf numFmtId="49" fontId="15" fillId="27" borderId="36" xfId="0" applyNumberFormat="1" applyFont="1" applyFill="1" applyBorder="1" applyAlignment="1">
      <alignment horizontal="left" vertical="center" wrapText="1"/>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165" fontId="13" fillId="8" borderId="22" xfId="0" applyNumberFormat="1" applyFont="1" applyFill="1" applyBorder="1" applyAlignment="1">
      <alignment horizontal="left" vertical="center"/>
    </xf>
    <xf numFmtId="165" fontId="13" fillId="8" borderId="79"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1" fontId="15" fillId="0" borderId="21"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49" fontId="15" fillId="27" borderId="13" xfId="0" applyNumberFormat="1" applyFont="1" applyFill="1" applyBorder="1" applyAlignment="1">
      <alignment horizontal="left" vertical="center" wrapText="1"/>
    </xf>
    <xf numFmtId="1" fontId="15" fillId="0" borderId="29" xfId="0" applyNumberFormat="1" applyFont="1" applyFill="1" applyBorder="1" applyAlignment="1">
      <alignment horizontal="center" vertical="center"/>
    </xf>
    <xf numFmtId="1" fontId="15" fillId="0" borderId="22" xfId="0" applyNumberFormat="1" applyFont="1" applyFill="1" applyBorder="1" applyAlignment="1">
      <alignment horizontal="left" vertical="center" wrapText="1"/>
    </xf>
    <xf numFmtId="1" fontId="15" fillId="0" borderId="80" xfId="0" applyNumberFormat="1" applyFont="1" applyFill="1" applyBorder="1" applyAlignment="1">
      <alignment horizontal="left" vertical="center" wrapText="1"/>
    </xf>
    <xf numFmtId="49" fontId="13" fillId="4" borderId="65"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5" fillId="27" borderId="45" xfId="0" applyNumberFormat="1" applyFont="1" applyFill="1" applyBorder="1" applyAlignment="1">
      <alignment horizontal="left" vertical="center" wrapText="1"/>
    </xf>
    <xf numFmtId="49" fontId="13" fillId="27" borderId="22" xfId="0" applyNumberFormat="1" applyFont="1" applyFill="1" applyBorder="1" applyAlignment="1">
      <alignment horizontal="center" vertical="center"/>
    </xf>
    <xf numFmtId="49" fontId="13" fillId="27" borderId="80"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49" fontId="13" fillId="27" borderId="44" xfId="0" applyNumberFormat="1" applyFont="1" applyFill="1" applyBorder="1" applyAlignment="1">
      <alignment horizontal="center" vertical="center"/>
    </xf>
    <xf numFmtId="0" fontId="15" fillId="0" borderId="23" xfId="0" applyFont="1" applyBorder="1" applyAlignment="1">
      <alignment horizontal="left" vertical="center" wrapText="1"/>
    </xf>
    <xf numFmtId="49" fontId="15" fillId="0" borderId="43"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78" xfId="0" applyNumberFormat="1" applyFont="1" applyFill="1" applyBorder="1" applyAlignment="1">
      <alignment horizontal="right" vertical="center"/>
    </xf>
    <xf numFmtId="165" fontId="13" fillId="8" borderId="20" xfId="0" applyNumberFormat="1" applyFont="1" applyFill="1" applyBorder="1" applyAlignment="1">
      <alignment horizontal="left" vertical="center"/>
    </xf>
    <xf numFmtId="165" fontId="13" fillId="8" borderId="65"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49" fontId="13" fillId="4" borderId="22" xfId="0" applyNumberFormat="1" applyFont="1" applyFill="1" applyBorder="1" applyAlignment="1">
      <alignment horizontal="center" vertical="center"/>
    </xf>
    <xf numFmtId="49" fontId="13" fillId="4" borderId="80"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1" fontId="15" fillId="0" borderId="14"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49" fontId="13" fillId="4" borderId="58" xfId="0" applyNumberFormat="1" applyFont="1" applyFill="1" applyBorder="1" applyAlignment="1">
      <alignment horizontal="right" vertical="center"/>
    </xf>
    <xf numFmtId="49" fontId="13" fillId="4" borderId="59"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49" fontId="15" fillId="27" borderId="30" xfId="0" applyNumberFormat="1" applyFont="1" applyFill="1" applyBorder="1" applyAlignment="1">
      <alignment horizontal="left" vertical="center" wrapText="1"/>
    </xf>
    <xf numFmtId="49" fontId="15" fillId="0" borderId="73" xfId="0" applyNumberFormat="1" applyFont="1" applyFill="1" applyBorder="1" applyAlignment="1">
      <alignment horizontal="center" vertical="center"/>
    </xf>
    <xf numFmtId="0" fontId="15" fillId="0" borderId="29" xfId="0" applyFont="1" applyBorder="1" applyAlignment="1">
      <alignment horizontal="center" vertical="center" wrapText="1"/>
    </xf>
    <xf numFmtId="49" fontId="15" fillId="27" borderId="59"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49" fontId="13" fillId="27" borderId="61" xfId="0" applyNumberFormat="1" applyFont="1" applyFill="1" applyBorder="1" applyAlignment="1">
      <alignment horizontal="center" vertical="center"/>
    </xf>
    <xf numFmtId="0" fontId="15" fillId="0" borderId="29" xfId="0" applyFont="1" applyBorder="1" applyAlignment="1">
      <alignment horizontal="left" vertical="center" wrapText="1"/>
    </xf>
    <xf numFmtId="165" fontId="13" fillId="8" borderId="20" xfId="0" applyNumberFormat="1" applyFont="1" applyFill="1" applyBorder="1" applyAlignment="1">
      <alignment horizontal="center" vertical="center"/>
    </xf>
    <xf numFmtId="0" fontId="12" fillId="0" borderId="0" xfId="35" applyFont="1" applyAlignment="1">
      <alignment horizontal="left" vertical="top"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1" xfId="0" applyNumberFormat="1" applyFont="1" applyFill="1" applyBorder="1" applyAlignment="1">
      <alignment horizontal="center" vertical="center"/>
    </xf>
    <xf numFmtId="49" fontId="13" fillId="27" borderId="52" xfId="0" applyNumberFormat="1" applyFont="1" applyFill="1" applyBorder="1" applyAlignment="1">
      <alignment horizontal="center" vertical="center"/>
    </xf>
    <xf numFmtId="49" fontId="13" fillId="27" borderId="66" xfId="0" applyNumberFormat="1" applyFont="1" applyFill="1" applyBorder="1" applyAlignment="1">
      <alignment horizontal="center" vertical="center"/>
    </xf>
    <xf numFmtId="1" fontId="15" fillId="0" borderId="21"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49" fontId="13" fillId="27" borderId="38" xfId="0" applyNumberFormat="1" applyFont="1" applyFill="1" applyBorder="1" applyAlignment="1">
      <alignment horizontal="center" vertical="center"/>
    </xf>
    <xf numFmtId="49" fontId="15" fillId="27" borderId="13"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0" fontId="15" fillId="0" borderId="53" xfId="0" applyFont="1" applyBorder="1" applyAlignment="1">
      <alignment horizontal="left" vertical="center" wrapText="1"/>
    </xf>
    <xf numFmtId="167" fontId="14" fillId="31" borderId="43" xfId="0" applyNumberFormat="1" applyFont="1" applyFill="1" applyBorder="1" applyAlignment="1">
      <alignment horizontal="center" vertical="center" wrapText="1"/>
    </xf>
    <xf numFmtId="4" fontId="12" fillId="0" borderId="0" xfId="31" applyNumberFormat="1" applyFont="1" applyAlignment="1">
      <alignment horizontal="left"/>
    </xf>
    <xf numFmtId="0" fontId="10" fillId="0" borderId="0" xfId="0" applyFont="1" applyBorder="1" applyAlignment="1">
      <alignment horizontal="center" vertical="top"/>
    </xf>
    <xf numFmtId="49" fontId="13" fillId="25" borderId="20" xfId="0" applyNumberFormat="1" applyFont="1" applyFill="1" applyBorder="1" applyAlignment="1">
      <alignment horizontal="right" vertical="center"/>
    </xf>
    <xf numFmtId="49" fontId="13" fillId="25" borderId="65"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5"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5"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5" xfId="0" applyFont="1" applyFill="1" applyBorder="1" applyAlignment="1">
      <alignment horizontal="left" vertical="center" wrapText="1"/>
    </xf>
    <xf numFmtId="0" fontId="22" fillId="25" borderId="15" xfId="0" applyFont="1" applyFill="1" applyBorder="1" applyAlignment="1">
      <alignment horizontal="left" vertical="center" wrapText="1"/>
    </xf>
    <xf numFmtId="0" fontId="15" fillId="0" borderId="35"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0" fontId="15" fillId="27" borderId="36" xfId="0" applyFont="1" applyFill="1" applyBorder="1" applyAlignment="1">
      <alignment horizontal="left" vertical="center" wrapText="1"/>
    </xf>
    <xf numFmtId="0" fontId="15" fillId="27" borderId="45" xfId="0" applyFont="1" applyFill="1" applyBorder="1" applyAlignment="1">
      <alignment horizontal="left" vertical="center" wrapText="1"/>
    </xf>
    <xf numFmtId="49" fontId="13" fillId="27" borderId="64" xfId="0" applyNumberFormat="1" applyFont="1" applyFill="1" applyBorder="1" applyAlignment="1">
      <alignment horizontal="center" vertical="center"/>
    </xf>
    <xf numFmtId="0" fontId="13" fillId="4" borderId="79"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0" fontId="15" fillId="0" borderId="22" xfId="0" applyFont="1" applyBorder="1" applyAlignment="1">
      <alignment horizontal="center" vertical="center" wrapText="1"/>
    </xf>
    <xf numFmtId="0" fontId="15" fillId="0" borderId="79"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2" xfId="0" applyFont="1" applyBorder="1" applyAlignment="1">
      <alignment horizontal="center" vertical="center" wrapTex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0" fontId="17" fillId="0" borderId="0" xfId="0" applyFont="1" applyBorder="1" applyAlignment="1">
      <alignment horizontal="left" vertical="top" wrapText="1"/>
    </xf>
    <xf numFmtId="0" fontId="13" fillId="8" borderId="79" xfId="0" applyFont="1" applyFill="1" applyBorder="1" applyAlignment="1">
      <alignment horizontal="left" vertical="center" wrapText="1"/>
    </xf>
    <xf numFmtId="0" fontId="13" fillId="8" borderId="65"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5" xfId="0" applyFont="1" applyBorder="1" applyAlignment="1">
      <alignment horizontal="center" vertical="center"/>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5" fillId="0" borderId="14" xfId="0" applyFont="1" applyBorder="1" applyAlignment="1">
      <alignment horizontal="center" vertical="center" textRotation="90" wrapText="1"/>
    </xf>
    <xf numFmtId="0" fontId="15" fillId="0" borderId="53" xfId="0" applyFont="1" applyBorder="1" applyAlignment="1">
      <alignment horizontal="center" vertical="center" textRotation="90" wrapText="1"/>
    </xf>
    <xf numFmtId="0" fontId="15" fillId="0" borderId="9" xfId="0" applyFont="1" applyFill="1" applyBorder="1" applyAlignment="1">
      <alignment horizontal="center" vertical="center" textRotation="90" wrapText="1"/>
    </xf>
    <xf numFmtId="0" fontId="15" fillId="0" borderId="54" xfId="0" applyFont="1" applyFill="1" applyBorder="1" applyAlignment="1">
      <alignment horizontal="center" vertical="center" textRotation="90" wrapText="1"/>
    </xf>
    <xf numFmtId="49" fontId="13" fillId="4" borderId="27" xfId="0" applyNumberFormat="1" applyFont="1" applyFill="1" applyBorder="1" applyAlignment="1">
      <alignment horizontal="right" vertical="center"/>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0" fontId="15" fillId="0" borderId="29" xfId="0" applyFont="1" applyFill="1" applyBorder="1" applyAlignment="1">
      <alignment horizontal="left" vertical="center" wrapText="1"/>
    </xf>
    <xf numFmtId="49" fontId="15" fillId="27" borderId="60"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3" fillId="27" borderId="39"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49" fontId="13" fillId="27" borderId="5" xfId="0" applyNumberFormat="1" applyFont="1" applyFill="1" applyBorder="1" applyAlignment="1">
      <alignment horizontal="left" vertical="center" wrapText="1"/>
    </xf>
    <xf numFmtId="0" fontId="15" fillId="0" borderId="32" xfId="0" applyFont="1" applyFill="1" applyBorder="1" applyAlignment="1">
      <alignment horizontal="left" vertical="center" wrapText="1"/>
    </xf>
    <xf numFmtId="49" fontId="15" fillId="0" borderId="10" xfId="0" applyNumberFormat="1" applyFont="1" applyFill="1" applyBorder="1" applyAlignment="1">
      <alignment horizontal="center" vertical="center"/>
    </xf>
    <xf numFmtId="0" fontId="20" fillId="24" borderId="29" xfId="0" applyFont="1" applyFill="1" applyBorder="1" applyAlignment="1">
      <alignment horizontal="left" vertical="center" wrapText="1"/>
    </xf>
    <xf numFmtId="0" fontId="20" fillId="24" borderId="23" xfId="0" applyFont="1" applyFill="1" applyBorder="1" applyAlignment="1">
      <alignment horizontal="left" vertical="center" wrapText="1"/>
    </xf>
    <xf numFmtId="0" fontId="15" fillId="0" borderId="29"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0" fontId="15" fillId="27" borderId="5" xfId="0" applyFont="1" applyFill="1" applyBorder="1" applyAlignment="1">
      <alignment vertical="center" wrapText="1"/>
    </xf>
    <xf numFmtId="0" fontId="20" fillId="24" borderId="32" xfId="0" applyFont="1" applyFill="1" applyBorder="1" applyAlignment="1">
      <alignment horizontal="left" vertical="center" wrapText="1"/>
    </xf>
    <xf numFmtId="49" fontId="15" fillId="0" borderId="32" xfId="0" applyNumberFormat="1" applyFont="1" applyFill="1" applyBorder="1" applyAlignment="1">
      <alignment horizontal="left" vertical="center" wrapText="1"/>
    </xf>
    <xf numFmtId="49" fontId="15" fillId="0" borderId="81" xfId="0" applyNumberFormat="1" applyFont="1" applyBorder="1" applyAlignment="1">
      <alignment horizontal="center" vertical="center" wrapText="1"/>
    </xf>
    <xf numFmtId="49" fontId="15" fillId="0" borderId="52" xfId="0" applyNumberFormat="1" applyFont="1" applyBorder="1" applyAlignment="1">
      <alignment horizontal="center" vertical="center" wrapText="1"/>
    </xf>
    <xf numFmtId="49" fontId="15" fillId="0" borderId="66" xfId="0" applyNumberFormat="1" applyFont="1" applyBorder="1" applyAlignment="1">
      <alignment horizontal="center" vertical="center" wrapText="1"/>
    </xf>
    <xf numFmtId="49" fontId="15" fillId="0" borderId="74" xfId="0" applyNumberFormat="1" applyFont="1" applyFill="1" applyBorder="1" applyAlignment="1">
      <alignment horizontal="center" vertical="center"/>
    </xf>
    <xf numFmtId="0" fontId="15" fillId="0" borderId="58" xfId="0" applyFont="1" applyBorder="1" applyAlignment="1">
      <alignment horizontal="center" vertical="center"/>
    </xf>
    <xf numFmtId="0" fontId="15" fillId="0" borderId="24" xfId="0" applyFont="1" applyBorder="1" applyAlignment="1">
      <alignment horizontal="center" vertical="center"/>
    </xf>
    <xf numFmtId="0" fontId="15" fillId="0" borderId="60" xfId="0" applyFont="1" applyBorder="1" applyAlignment="1">
      <alignment horizontal="center" vertical="center"/>
    </xf>
    <xf numFmtId="0" fontId="15" fillId="0" borderId="26" xfId="0" applyFont="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3" fillId="27" borderId="42" xfId="0" applyNumberFormat="1" applyFont="1" applyFill="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4" xfId="0" applyNumberFormat="1" applyFont="1" applyFill="1" applyBorder="1" applyAlignment="1">
      <alignment horizontal="right" vertical="center"/>
    </xf>
    <xf numFmtId="49" fontId="13" fillId="4" borderId="26" xfId="0" applyNumberFormat="1" applyFont="1" applyFill="1" applyBorder="1" applyAlignment="1">
      <alignment horizontal="right" vertical="center"/>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5" fillId="0" borderId="81" xfId="0" applyNumberFormat="1" applyFont="1" applyFill="1" applyBorder="1" applyAlignment="1">
      <alignment horizontal="center" vertical="center"/>
    </xf>
    <xf numFmtId="49" fontId="15" fillId="0" borderId="52"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53" xfId="0" applyNumberFormat="1" applyFont="1" applyFill="1" applyBorder="1" applyAlignment="1">
      <alignment horizontal="center" vertical="center"/>
    </xf>
    <xf numFmtId="49" fontId="13" fillId="0" borderId="62" xfId="0" applyNumberFormat="1" applyFont="1" applyFill="1" applyBorder="1" applyAlignment="1">
      <alignment horizontal="center" vertical="center"/>
    </xf>
    <xf numFmtId="49" fontId="13" fillId="0" borderId="23" xfId="0" applyNumberFormat="1" applyFont="1" applyFill="1" applyBorder="1" applyAlignment="1">
      <alignment horizontal="center" vertical="center"/>
    </xf>
    <xf numFmtId="165" fontId="15" fillId="0" borderId="53"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0"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1" fontId="15" fillId="0" borderId="29"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81"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49" fontId="15" fillId="27" borderId="40" xfId="0" applyNumberFormat="1" applyFont="1" applyFill="1" applyBorder="1" applyAlignment="1">
      <alignment horizontal="left" vertical="center" wrapText="1"/>
    </xf>
    <xf numFmtId="49" fontId="15" fillId="0" borderId="76" xfId="0" applyNumberFormat="1" applyFont="1" applyFill="1" applyBorder="1" applyAlignment="1">
      <alignment horizontal="center" vertical="center"/>
    </xf>
    <xf numFmtId="49" fontId="15" fillId="0" borderId="78" xfId="0" applyNumberFormat="1" applyFont="1" applyFill="1" applyBorder="1" applyAlignment="1">
      <alignment horizontal="center" vertical="center"/>
    </xf>
    <xf numFmtId="49" fontId="15" fillId="27" borderId="43" xfId="0" applyNumberFormat="1" applyFont="1" applyFill="1" applyBorder="1" applyAlignment="1">
      <alignment horizontal="left" vertical="center" wrapText="1"/>
    </xf>
    <xf numFmtId="0" fontId="15" fillId="0" borderId="9" xfId="0" applyFont="1" applyFill="1" applyBorder="1" applyAlignment="1">
      <alignment horizontal="left" vertical="center" wrapText="1"/>
    </xf>
    <xf numFmtId="0" fontId="15" fillId="0" borderId="53" xfId="0" applyFont="1" applyFill="1" applyBorder="1" applyAlignment="1">
      <alignment horizontal="left" vertical="center" wrapText="1"/>
    </xf>
    <xf numFmtId="0" fontId="15" fillId="0" borderId="62" xfId="0" applyFont="1" applyFill="1" applyBorder="1" applyAlignment="1">
      <alignment horizontal="left" vertical="center" wrapText="1"/>
    </xf>
    <xf numFmtId="49" fontId="13" fillId="0" borderId="14" xfId="0" applyNumberFormat="1" applyFont="1" applyFill="1" applyBorder="1" applyAlignment="1">
      <alignment horizontal="center" vertical="center"/>
    </xf>
    <xf numFmtId="49" fontId="15" fillId="27" borderId="37" xfId="0" applyNumberFormat="1"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44"/>
  <sheetViews>
    <sheetView tabSelected="1" view="pageBreakPreview" zoomScaleNormal="100" zoomScaleSheetLayoutView="100" workbookViewId="0">
      <selection activeCell="M24" sqref="M24"/>
    </sheetView>
  </sheetViews>
  <sheetFormatPr defaultColWidth="9.109375" defaultRowHeight="10.199999999999999"/>
  <cols>
    <col min="1" max="1" width="4" style="2" customWidth="1"/>
    <col min="2" max="2" width="4.33203125" style="2" customWidth="1"/>
    <col min="3" max="3" width="5" style="2" customWidth="1"/>
    <col min="4" max="4" width="28.109375" style="2" customWidth="1"/>
    <col min="5" max="5" width="6.88671875" style="2" customWidth="1"/>
    <col min="6" max="6" width="9.5546875" style="3" customWidth="1"/>
    <col min="7" max="7" width="6.33203125" style="3" customWidth="1"/>
    <col min="8" max="8" width="6.109375" style="3" customWidth="1"/>
    <col min="9" max="9" width="8.33203125" style="2" customWidth="1"/>
    <col min="10" max="10" width="7.88671875" style="2" customWidth="1"/>
    <col min="11" max="11" width="6.33203125" style="2" customWidth="1"/>
    <col min="12" max="12" width="6.6640625" style="2" customWidth="1"/>
    <col min="13" max="13" width="7.33203125" style="2" customWidth="1"/>
    <col min="14" max="14" width="7.6640625" style="2" customWidth="1"/>
    <col min="15" max="15" width="6" style="2" customWidth="1"/>
    <col min="16" max="16" width="6.5546875" style="2" customWidth="1"/>
    <col min="17" max="17" width="8.44140625" style="4" customWidth="1"/>
    <col min="18" max="18" width="7.33203125" style="4" customWidth="1"/>
    <col min="19" max="19" width="25" style="4" customWidth="1"/>
    <col min="20" max="20" width="8.88671875" style="4" customWidth="1"/>
    <col min="21" max="24" width="10.109375" style="4" customWidth="1"/>
    <col min="25" max="25" width="4.5546875" style="4" customWidth="1"/>
    <col min="26" max="26" width="6.88671875" style="4" customWidth="1"/>
    <col min="27" max="16384" width="9.109375" style="4"/>
  </cols>
  <sheetData>
    <row r="1" spans="1:76" ht="84" customHeight="1">
      <c r="T1" s="316" t="s">
        <v>357</v>
      </c>
      <c r="U1" s="317"/>
      <c r="V1" s="317"/>
      <c r="W1" s="317"/>
      <c r="X1" s="317"/>
    </row>
    <row r="2" spans="1:76" ht="5.25" customHeight="1"/>
    <row r="3" spans="1:76" ht="15.6">
      <c r="W3" s="596" t="s">
        <v>37</v>
      </c>
      <c r="X3" s="596"/>
    </row>
    <row r="4" spans="1:76" ht="15.6">
      <c r="W4" s="318"/>
      <c r="X4" s="318"/>
    </row>
    <row r="5" spans="1:76" ht="31.5" customHeight="1">
      <c r="A5" s="600" t="s">
        <v>314</v>
      </c>
      <c r="B5" s="600"/>
      <c r="C5" s="600"/>
      <c r="D5" s="600"/>
      <c r="E5" s="600"/>
      <c r="F5" s="600"/>
      <c r="G5" s="600"/>
      <c r="H5" s="600"/>
      <c r="I5" s="600"/>
      <c r="J5" s="600"/>
      <c r="K5" s="600"/>
      <c r="L5" s="600"/>
      <c r="M5" s="600"/>
      <c r="N5" s="600"/>
      <c r="O5" s="600"/>
      <c r="P5" s="600"/>
      <c r="Q5" s="600"/>
      <c r="R5" s="600"/>
      <c r="S5" s="600"/>
      <c r="T5" s="600"/>
      <c r="U5" s="600"/>
      <c r="V5" s="600"/>
      <c r="W5" s="600"/>
      <c r="X5" s="600"/>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6">
      <c r="A6" s="196"/>
      <c r="B6" s="196"/>
      <c r="C6" s="196"/>
      <c r="D6" s="196"/>
      <c r="E6" s="196"/>
      <c r="F6" s="196"/>
      <c r="G6" s="196"/>
      <c r="H6" s="196"/>
      <c r="I6" s="196"/>
      <c r="J6" s="196"/>
      <c r="K6" s="196"/>
      <c r="L6" s="196"/>
      <c r="M6" s="196"/>
      <c r="N6" s="196"/>
      <c r="O6" s="196"/>
      <c r="P6" s="196"/>
      <c r="Q6" s="196"/>
      <c r="R6" s="196"/>
      <c r="S6" s="196"/>
      <c r="T6" s="196"/>
      <c r="U6" s="196"/>
      <c r="V6" s="196"/>
      <c r="W6" s="318" t="s">
        <v>12</v>
      </c>
      <c r="X6" s="318"/>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316"/>
      <c r="X8" s="316"/>
    </row>
    <row r="9" spans="1:76" ht="7.5" customHeight="1" thickBot="1">
      <c r="A9" s="567"/>
      <c r="B9" s="567"/>
      <c r="C9" s="567"/>
      <c r="D9" s="567"/>
      <c r="E9" s="567"/>
      <c r="F9" s="567"/>
      <c r="G9" s="567"/>
      <c r="H9" s="567"/>
      <c r="I9" s="567"/>
      <c r="J9" s="567"/>
      <c r="K9" s="567"/>
      <c r="L9" s="567"/>
      <c r="M9" s="567"/>
      <c r="N9" s="567"/>
      <c r="O9" s="567"/>
      <c r="P9" s="567"/>
      <c r="Q9" s="567"/>
      <c r="R9" s="567"/>
      <c r="S9" s="567"/>
      <c r="T9" s="567"/>
      <c r="U9" s="567"/>
      <c r="V9" s="567"/>
      <c r="W9" s="567"/>
      <c r="X9" s="567"/>
      <c r="Y9" s="567"/>
    </row>
    <row r="10" spans="1:76" ht="20.25" customHeight="1" thickBot="1">
      <c r="A10" s="579" t="s">
        <v>0</v>
      </c>
      <c r="B10" s="579" t="s">
        <v>1</v>
      </c>
      <c r="C10" s="579" t="s">
        <v>2</v>
      </c>
      <c r="D10" s="601" t="s">
        <v>11</v>
      </c>
      <c r="E10" s="579" t="s">
        <v>3</v>
      </c>
      <c r="F10" s="579" t="s">
        <v>4</v>
      </c>
      <c r="G10" s="579" t="s">
        <v>10</v>
      </c>
      <c r="H10" s="579" t="s">
        <v>14</v>
      </c>
      <c r="I10" s="589" t="s">
        <v>315</v>
      </c>
      <c r="J10" s="590"/>
      <c r="K10" s="590"/>
      <c r="L10" s="421"/>
      <c r="M10" s="589" t="s">
        <v>316</v>
      </c>
      <c r="N10" s="590"/>
      <c r="O10" s="590"/>
      <c r="P10" s="421"/>
      <c r="Q10" s="608" t="s">
        <v>270</v>
      </c>
      <c r="R10" s="616" t="s">
        <v>317</v>
      </c>
      <c r="S10" s="588" t="s">
        <v>15</v>
      </c>
      <c r="T10" s="571"/>
      <c r="U10" s="571"/>
      <c r="V10" s="571"/>
      <c r="W10" s="571"/>
      <c r="X10" s="572"/>
      <c r="Y10" s="567"/>
    </row>
    <row r="11" spans="1:76" ht="13.5" customHeight="1" thickBot="1">
      <c r="A11" s="580"/>
      <c r="B11" s="580"/>
      <c r="C11" s="580"/>
      <c r="D11" s="602"/>
      <c r="E11" s="580"/>
      <c r="F11" s="580"/>
      <c r="G11" s="580"/>
      <c r="H11" s="580"/>
      <c r="I11" s="591"/>
      <c r="J11" s="592"/>
      <c r="K11" s="592"/>
      <c r="L11" s="593"/>
      <c r="M11" s="591"/>
      <c r="N11" s="592"/>
      <c r="O11" s="592"/>
      <c r="P11" s="593"/>
      <c r="Q11" s="609"/>
      <c r="R11" s="617"/>
      <c r="S11" s="613" t="s">
        <v>9</v>
      </c>
      <c r="T11" s="610" t="s">
        <v>16</v>
      </c>
      <c r="U11" s="571" t="s">
        <v>17</v>
      </c>
      <c r="V11" s="571"/>
      <c r="W11" s="571"/>
      <c r="X11" s="572"/>
      <c r="Y11" s="567"/>
    </row>
    <row r="12" spans="1:76" ht="33" customHeight="1">
      <c r="A12" s="581"/>
      <c r="B12" s="581"/>
      <c r="C12" s="581"/>
      <c r="D12" s="603"/>
      <c r="E12" s="581"/>
      <c r="F12" s="581"/>
      <c r="G12" s="581"/>
      <c r="H12" s="581"/>
      <c r="I12" s="581" t="s">
        <v>5</v>
      </c>
      <c r="J12" s="607" t="s">
        <v>6</v>
      </c>
      <c r="K12" s="607"/>
      <c r="L12" s="618" t="s">
        <v>7</v>
      </c>
      <c r="M12" s="581" t="s">
        <v>5</v>
      </c>
      <c r="N12" s="607" t="s">
        <v>6</v>
      </c>
      <c r="O12" s="607"/>
      <c r="P12" s="605" t="s">
        <v>7</v>
      </c>
      <c r="Q12" s="609"/>
      <c r="R12" s="617"/>
      <c r="S12" s="614"/>
      <c r="T12" s="612"/>
      <c r="U12" s="610" t="s">
        <v>271</v>
      </c>
      <c r="V12" s="610" t="s">
        <v>318</v>
      </c>
      <c r="W12" s="610" t="s">
        <v>272</v>
      </c>
      <c r="X12" s="610" t="s">
        <v>319</v>
      </c>
      <c r="Y12" s="567"/>
    </row>
    <row r="13" spans="1:76" ht="75.75" customHeight="1" thickBot="1">
      <c r="A13" s="582"/>
      <c r="B13" s="582"/>
      <c r="C13" s="582"/>
      <c r="D13" s="604"/>
      <c r="E13" s="582"/>
      <c r="F13" s="582"/>
      <c r="G13" s="582"/>
      <c r="H13" s="582"/>
      <c r="I13" s="582"/>
      <c r="J13" s="23" t="s">
        <v>5</v>
      </c>
      <c r="K13" s="24" t="s">
        <v>8</v>
      </c>
      <c r="L13" s="619"/>
      <c r="M13" s="582"/>
      <c r="N13" s="23" t="s">
        <v>5</v>
      </c>
      <c r="O13" s="24" t="s">
        <v>8</v>
      </c>
      <c r="P13" s="606"/>
      <c r="Q13" s="609"/>
      <c r="R13" s="617"/>
      <c r="S13" s="615"/>
      <c r="T13" s="611"/>
      <c r="U13" s="611"/>
      <c r="V13" s="611"/>
      <c r="W13" s="611"/>
      <c r="X13" s="611"/>
      <c r="Y13" s="567"/>
    </row>
    <row r="14" spans="1:76" ht="16.5" customHeight="1" thickBot="1">
      <c r="A14" s="576" t="s">
        <v>45</v>
      </c>
      <c r="B14" s="577"/>
      <c r="C14" s="577"/>
      <c r="D14" s="577"/>
      <c r="E14" s="577"/>
      <c r="F14" s="577"/>
      <c r="G14" s="577"/>
      <c r="H14" s="577"/>
      <c r="I14" s="577"/>
      <c r="J14" s="577"/>
      <c r="K14" s="577"/>
      <c r="L14" s="577"/>
      <c r="M14" s="577"/>
      <c r="N14" s="577"/>
      <c r="O14" s="577"/>
      <c r="P14" s="577"/>
      <c r="Q14" s="577"/>
      <c r="R14" s="577"/>
      <c r="S14" s="577"/>
      <c r="T14" s="577"/>
      <c r="U14" s="577"/>
      <c r="V14" s="577"/>
      <c r="W14" s="577"/>
      <c r="X14" s="578"/>
      <c r="Y14" s="567"/>
    </row>
    <row r="15" spans="1:76" s="5" customFormat="1" ht="27" customHeight="1" thickBot="1">
      <c r="A15" s="25" t="s">
        <v>38</v>
      </c>
      <c r="B15" s="597" t="s">
        <v>180</v>
      </c>
      <c r="C15" s="598"/>
      <c r="D15" s="598"/>
      <c r="E15" s="598"/>
      <c r="F15" s="598"/>
      <c r="G15" s="598"/>
      <c r="H15" s="598"/>
      <c r="I15" s="598"/>
      <c r="J15" s="598"/>
      <c r="K15" s="598"/>
      <c r="L15" s="598"/>
      <c r="M15" s="598"/>
      <c r="N15" s="598"/>
      <c r="O15" s="598"/>
      <c r="P15" s="598"/>
      <c r="Q15" s="598"/>
      <c r="R15" s="598"/>
      <c r="S15" s="598"/>
      <c r="T15" s="598"/>
      <c r="U15" s="598"/>
      <c r="V15" s="598"/>
      <c r="W15" s="598"/>
      <c r="X15" s="599"/>
      <c r="Y15" s="567"/>
    </row>
    <row r="16" spans="1:76" s="5" customFormat="1" ht="15.75" customHeight="1" thickBot="1">
      <c r="A16" s="249" t="s">
        <v>38</v>
      </c>
      <c r="B16" s="26" t="s">
        <v>38</v>
      </c>
      <c r="C16" s="586" t="s">
        <v>46</v>
      </c>
      <c r="D16" s="586"/>
      <c r="E16" s="586"/>
      <c r="F16" s="586"/>
      <c r="G16" s="586"/>
      <c r="H16" s="586"/>
      <c r="I16" s="586"/>
      <c r="J16" s="586"/>
      <c r="K16" s="586"/>
      <c r="L16" s="586"/>
      <c r="M16" s="586"/>
      <c r="N16" s="586"/>
      <c r="O16" s="586"/>
      <c r="P16" s="586"/>
      <c r="Q16" s="586"/>
      <c r="R16" s="586"/>
      <c r="S16" s="586"/>
      <c r="T16" s="586"/>
      <c r="U16" s="586"/>
      <c r="V16" s="586"/>
      <c r="W16" s="586"/>
      <c r="X16" s="587"/>
      <c r="Y16" s="567"/>
    </row>
    <row r="17" spans="1:25" s="5" customFormat="1" ht="12.75" customHeight="1">
      <c r="A17" s="290" t="s">
        <v>38</v>
      </c>
      <c r="B17" s="292" t="s">
        <v>38</v>
      </c>
      <c r="C17" s="585" t="s">
        <v>38</v>
      </c>
      <c r="D17" s="583" t="s">
        <v>330</v>
      </c>
      <c r="E17" s="433" t="s">
        <v>68</v>
      </c>
      <c r="F17" s="458" t="s">
        <v>130</v>
      </c>
      <c r="G17" s="465" t="s">
        <v>131</v>
      </c>
      <c r="H17" s="51" t="s">
        <v>21</v>
      </c>
      <c r="I17" s="55">
        <f t="shared" ref="I17:R17" si="0">I19+I18</f>
        <v>11.6</v>
      </c>
      <c r="J17" s="56">
        <f t="shared" si="0"/>
        <v>11.6</v>
      </c>
      <c r="K17" s="56">
        <f t="shared" si="0"/>
        <v>0</v>
      </c>
      <c r="L17" s="57">
        <f t="shared" si="0"/>
        <v>0</v>
      </c>
      <c r="M17" s="55">
        <f t="shared" si="0"/>
        <v>74.2</v>
      </c>
      <c r="N17" s="56">
        <f t="shared" si="0"/>
        <v>74.2</v>
      </c>
      <c r="O17" s="56">
        <f t="shared" si="0"/>
        <v>1.6</v>
      </c>
      <c r="P17" s="57">
        <f t="shared" si="0"/>
        <v>0</v>
      </c>
      <c r="Q17" s="58">
        <f t="shared" si="0"/>
        <v>18</v>
      </c>
      <c r="R17" s="58">
        <f t="shared" si="0"/>
        <v>18</v>
      </c>
      <c r="S17" s="470" t="s">
        <v>182</v>
      </c>
      <c r="T17" s="328" t="s">
        <v>103</v>
      </c>
      <c r="U17" s="328">
        <v>6</v>
      </c>
      <c r="V17" s="328">
        <v>6</v>
      </c>
      <c r="W17" s="328">
        <v>6</v>
      </c>
      <c r="X17" s="328">
        <v>6</v>
      </c>
      <c r="Y17" s="567"/>
    </row>
    <row r="18" spans="1:25" s="5" customFormat="1" ht="19.5" customHeight="1">
      <c r="A18" s="414"/>
      <c r="B18" s="383"/>
      <c r="C18" s="554"/>
      <c r="D18" s="584"/>
      <c r="E18" s="434"/>
      <c r="F18" s="459"/>
      <c r="G18" s="466"/>
      <c r="H18" s="59" t="s">
        <v>39</v>
      </c>
      <c r="I18" s="139">
        <v>11.6</v>
      </c>
      <c r="J18" s="140">
        <v>11.6</v>
      </c>
      <c r="K18" s="140">
        <v>0</v>
      </c>
      <c r="L18" s="141">
        <v>0</v>
      </c>
      <c r="M18" s="139">
        <v>29.3</v>
      </c>
      <c r="N18" s="140">
        <v>29.3</v>
      </c>
      <c r="O18" s="140">
        <v>0</v>
      </c>
      <c r="P18" s="141">
        <v>0</v>
      </c>
      <c r="Q18" s="60">
        <v>18</v>
      </c>
      <c r="R18" s="60">
        <v>18</v>
      </c>
      <c r="S18" s="471"/>
      <c r="T18" s="446"/>
      <c r="U18" s="446"/>
      <c r="V18" s="446"/>
      <c r="W18" s="446"/>
      <c r="X18" s="446"/>
      <c r="Y18" s="567"/>
    </row>
    <row r="19" spans="1:25" s="5" customFormat="1" ht="18" customHeight="1">
      <c r="A19" s="414"/>
      <c r="B19" s="383"/>
      <c r="C19" s="385"/>
      <c r="D19" s="469"/>
      <c r="E19" s="434"/>
      <c r="F19" s="459"/>
      <c r="G19" s="466"/>
      <c r="H19" s="59" t="s">
        <v>102</v>
      </c>
      <c r="I19" s="139"/>
      <c r="J19" s="140"/>
      <c r="K19" s="140"/>
      <c r="L19" s="141"/>
      <c r="M19" s="139">
        <v>44.9</v>
      </c>
      <c r="N19" s="140">
        <v>44.9</v>
      </c>
      <c r="O19" s="140">
        <v>1.6</v>
      </c>
      <c r="P19" s="141">
        <v>0</v>
      </c>
      <c r="Q19" s="60">
        <v>0</v>
      </c>
      <c r="R19" s="60">
        <v>0</v>
      </c>
      <c r="S19" s="471"/>
      <c r="T19" s="446"/>
      <c r="U19" s="446"/>
      <c r="V19" s="446"/>
      <c r="W19" s="446"/>
      <c r="X19" s="446"/>
      <c r="Y19" s="567"/>
    </row>
    <row r="20" spans="1:25" s="5" customFormat="1" ht="13.2">
      <c r="A20" s="414"/>
      <c r="B20" s="383"/>
      <c r="C20" s="461" t="s">
        <v>40</v>
      </c>
      <c r="D20" s="468" t="s">
        <v>47</v>
      </c>
      <c r="E20" s="434"/>
      <c r="F20" s="459"/>
      <c r="G20" s="466"/>
      <c r="H20" s="61" t="s">
        <v>21</v>
      </c>
      <c r="I20" s="159">
        <f t="shared" ref="I20:R20" si="1">I21</f>
        <v>18.7</v>
      </c>
      <c r="J20" s="160">
        <f t="shared" si="1"/>
        <v>18.7</v>
      </c>
      <c r="K20" s="160">
        <f t="shared" si="1"/>
        <v>0</v>
      </c>
      <c r="L20" s="161">
        <f t="shared" si="1"/>
        <v>0</v>
      </c>
      <c r="M20" s="159">
        <f t="shared" si="1"/>
        <v>30</v>
      </c>
      <c r="N20" s="160">
        <f t="shared" si="1"/>
        <v>30</v>
      </c>
      <c r="O20" s="160">
        <f t="shared" si="1"/>
        <v>0</v>
      </c>
      <c r="P20" s="161">
        <f t="shared" si="1"/>
        <v>0</v>
      </c>
      <c r="Q20" s="63">
        <f t="shared" si="1"/>
        <v>30</v>
      </c>
      <c r="R20" s="63">
        <f t="shared" si="1"/>
        <v>30</v>
      </c>
      <c r="S20" s="471"/>
      <c r="T20" s="446"/>
      <c r="U20" s="446"/>
      <c r="V20" s="446"/>
      <c r="W20" s="446"/>
      <c r="X20" s="446"/>
      <c r="Y20" s="567"/>
    </row>
    <row r="21" spans="1:25" s="5" customFormat="1" ht="16.5" customHeight="1">
      <c r="A21" s="414"/>
      <c r="B21" s="383"/>
      <c r="C21" s="461"/>
      <c r="D21" s="468"/>
      <c r="E21" s="434"/>
      <c r="F21" s="459"/>
      <c r="G21" s="466"/>
      <c r="H21" s="64" t="s">
        <v>112</v>
      </c>
      <c r="I21" s="142">
        <v>18.7</v>
      </c>
      <c r="J21" s="143">
        <v>18.7</v>
      </c>
      <c r="K21" s="143">
        <v>0</v>
      </c>
      <c r="L21" s="144">
        <v>0</v>
      </c>
      <c r="M21" s="142">
        <v>30</v>
      </c>
      <c r="N21" s="143">
        <v>30</v>
      </c>
      <c r="O21" s="143">
        <v>0</v>
      </c>
      <c r="P21" s="144">
        <v>0</v>
      </c>
      <c r="Q21" s="68">
        <v>30</v>
      </c>
      <c r="R21" s="68">
        <v>30</v>
      </c>
      <c r="S21" s="471"/>
      <c r="T21" s="446"/>
      <c r="U21" s="446"/>
      <c r="V21" s="446"/>
      <c r="W21" s="446"/>
      <c r="X21" s="446"/>
      <c r="Y21" s="567"/>
    </row>
    <row r="22" spans="1:25" s="5" customFormat="1" ht="13.2">
      <c r="A22" s="414"/>
      <c r="B22" s="383"/>
      <c r="C22" s="461" t="s">
        <v>41</v>
      </c>
      <c r="D22" s="468" t="s">
        <v>48</v>
      </c>
      <c r="E22" s="434"/>
      <c r="F22" s="459"/>
      <c r="G22" s="466"/>
      <c r="H22" s="61" t="s">
        <v>21</v>
      </c>
      <c r="I22" s="159">
        <f t="shared" ref="I22:R28" si="2">I23</f>
        <v>0.7</v>
      </c>
      <c r="J22" s="160">
        <f t="shared" si="2"/>
        <v>0.7</v>
      </c>
      <c r="K22" s="160">
        <f t="shared" si="2"/>
        <v>0</v>
      </c>
      <c r="L22" s="161">
        <f t="shared" si="2"/>
        <v>0</v>
      </c>
      <c r="M22" s="159">
        <f t="shared" si="2"/>
        <v>1.2</v>
      </c>
      <c r="N22" s="160">
        <f t="shared" si="2"/>
        <v>1.2</v>
      </c>
      <c r="O22" s="160">
        <f t="shared" si="2"/>
        <v>0</v>
      </c>
      <c r="P22" s="161">
        <f t="shared" si="2"/>
        <v>0</v>
      </c>
      <c r="Q22" s="63">
        <f t="shared" si="2"/>
        <v>1.2</v>
      </c>
      <c r="R22" s="63">
        <f t="shared" si="2"/>
        <v>1.2</v>
      </c>
      <c r="S22" s="471"/>
      <c r="T22" s="446"/>
      <c r="U22" s="446"/>
      <c r="V22" s="446"/>
      <c r="W22" s="446"/>
      <c r="X22" s="446"/>
      <c r="Y22" s="567"/>
    </row>
    <row r="23" spans="1:25" s="5" customFormat="1" ht="14.25" customHeight="1">
      <c r="A23" s="414"/>
      <c r="B23" s="383"/>
      <c r="C23" s="385"/>
      <c r="D23" s="469"/>
      <c r="E23" s="434"/>
      <c r="F23" s="459"/>
      <c r="G23" s="466"/>
      <c r="H23" s="59" t="s">
        <v>112</v>
      </c>
      <c r="I23" s="139">
        <v>0.7</v>
      </c>
      <c r="J23" s="140">
        <v>0.7</v>
      </c>
      <c r="K23" s="140">
        <v>0</v>
      </c>
      <c r="L23" s="141">
        <v>0</v>
      </c>
      <c r="M23" s="139">
        <v>1.2</v>
      </c>
      <c r="N23" s="140">
        <v>1.2</v>
      </c>
      <c r="O23" s="140">
        <v>0</v>
      </c>
      <c r="P23" s="141">
        <v>0</v>
      </c>
      <c r="Q23" s="60">
        <v>1.2</v>
      </c>
      <c r="R23" s="60">
        <v>1.2</v>
      </c>
      <c r="S23" s="471"/>
      <c r="T23" s="446"/>
      <c r="U23" s="446"/>
      <c r="V23" s="446"/>
      <c r="W23" s="446"/>
      <c r="X23" s="446"/>
      <c r="Y23" s="567"/>
    </row>
    <row r="24" spans="1:25" s="5" customFormat="1" ht="14.25" customHeight="1">
      <c r="A24" s="414"/>
      <c r="B24" s="383"/>
      <c r="C24" s="461" t="s">
        <v>42</v>
      </c>
      <c r="D24" s="468" t="s">
        <v>300</v>
      </c>
      <c r="E24" s="434"/>
      <c r="F24" s="459"/>
      <c r="G24" s="466"/>
      <c r="H24" s="61" t="s">
        <v>21</v>
      </c>
      <c r="I24" s="159">
        <f t="shared" si="2"/>
        <v>20</v>
      </c>
      <c r="J24" s="160">
        <f t="shared" si="2"/>
        <v>20</v>
      </c>
      <c r="K24" s="160">
        <f t="shared" si="2"/>
        <v>0</v>
      </c>
      <c r="L24" s="161">
        <f t="shared" si="2"/>
        <v>0</v>
      </c>
      <c r="M24" s="159">
        <f t="shared" si="2"/>
        <v>50</v>
      </c>
      <c r="N24" s="160">
        <f t="shared" si="2"/>
        <v>50</v>
      </c>
      <c r="O24" s="160">
        <f t="shared" si="2"/>
        <v>0</v>
      </c>
      <c r="P24" s="161">
        <f t="shared" si="2"/>
        <v>0</v>
      </c>
      <c r="Q24" s="63">
        <f t="shared" si="2"/>
        <v>50</v>
      </c>
      <c r="R24" s="63">
        <f t="shared" si="2"/>
        <v>50</v>
      </c>
      <c r="S24" s="471"/>
      <c r="T24" s="446"/>
      <c r="U24" s="446"/>
      <c r="V24" s="446"/>
      <c r="W24" s="446"/>
      <c r="X24" s="446"/>
      <c r="Y24" s="567"/>
    </row>
    <row r="25" spans="1:25" s="5" customFormat="1" ht="14.25" customHeight="1" thickBot="1">
      <c r="A25" s="414"/>
      <c r="B25" s="383"/>
      <c r="C25" s="385"/>
      <c r="D25" s="469"/>
      <c r="E25" s="434"/>
      <c r="F25" s="459"/>
      <c r="G25" s="466"/>
      <c r="H25" s="59" t="s">
        <v>39</v>
      </c>
      <c r="I25" s="139">
        <v>20</v>
      </c>
      <c r="J25" s="140">
        <v>20</v>
      </c>
      <c r="K25" s="140">
        <v>0</v>
      </c>
      <c r="L25" s="141">
        <v>0</v>
      </c>
      <c r="M25" s="139">
        <v>50</v>
      </c>
      <c r="N25" s="140">
        <v>50</v>
      </c>
      <c r="O25" s="140">
        <v>0</v>
      </c>
      <c r="P25" s="141">
        <v>0</v>
      </c>
      <c r="Q25" s="60">
        <v>50</v>
      </c>
      <c r="R25" s="60">
        <v>50</v>
      </c>
      <c r="S25" s="472"/>
      <c r="T25" s="446"/>
      <c r="U25" s="345"/>
      <c r="V25" s="345"/>
      <c r="W25" s="345"/>
      <c r="X25" s="345"/>
      <c r="Y25" s="567"/>
    </row>
    <row r="26" spans="1:25" s="5" customFormat="1" ht="13.2">
      <c r="A26" s="414"/>
      <c r="B26" s="383"/>
      <c r="C26" s="461" t="s">
        <v>44</v>
      </c>
      <c r="D26" s="468" t="s">
        <v>299</v>
      </c>
      <c r="E26" s="434"/>
      <c r="F26" s="459"/>
      <c r="G26" s="466"/>
      <c r="H26" s="61" t="s">
        <v>21</v>
      </c>
      <c r="I26" s="159">
        <f t="shared" si="2"/>
        <v>0</v>
      </c>
      <c r="J26" s="160">
        <f t="shared" si="2"/>
        <v>0</v>
      </c>
      <c r="K26" s="160">
        <f t="shared" si="2"/>
        <v>0</v>
      </c>
      <c r="L26" s="161">
        <f t="shared" si="2"/>
        <v>0</v>
      </c>
      <c r="M26" s="159">
        <f t="shared" si="2"/>
        <v>108.9</v>
      </c>
      <c r="N26" s="160">
        <f t="shared" si="2"/>
        <v>108.9</v>
      </c>
      <c r="O26" s="160">
        <f t="shared" si="2"/>
        <v>0</v>
      </c>
      <c r="P26" s="161">
        <f t="shared" si="2"/>
        <v>0</v>
      </c>
      <c r="Q26" s="63">
        <f t="shared" si="2"/>
        <v>108.9</v>
      </c>
      <c r="R26" s="63">
        <f t="shared" si="2"/>
        <v>108.9</v>
      </c>
      <c r="S26" s="470" t="s">
        <v>297</v>
      </c>
      <c r="T26" s="446"/>
      <c r="U26" s="328">
        <v>17</v>
      </c>
      <c r="V26" s="328">
        <v>17</v>
      </c>
      <c r="W26" s="328">
        <v>17</v>
      </c>
      <c r="X26" s="328">
        <v>17</v>
      </c>
      <c r="Y26" s="567"/>
    </row>
    <row r="27" spans="1:25" s="5" customFormat="1" ht="15" customHeight="1">
      <c r="A27" s="414"/>
      <c r="B27" s="383"/>
      <c r="C27" s="385"/>
      <c r="D27" s="469"/>
      <c r="E27" s="434"/>
      <c r="F27" s="459"/>
      <c r="G27" s="466"/>
      <c r="H27" s="59" t="s">
        <v>112</v>
      </c>
      <c r="I27" s="139">
        <v>0</v>
      </c>
      <c r="J27" s="140">
        <v>0</v>
      </c>
      <c r="K27" s="140">
        <v>0</v>
      </c>
      <c r="L27" s="141">
        <v>0</v>
      </c>
      <c r="M27" s="139">
        <v>108.9</v>
      </c>
      <c r="N27" s="140">
        <v>108.9</v>
      </c>
      <c r="O27" s="140">
        <v>0</v>
      </c>
      <c r="P27" s="141">
        <v>0</v>
      </c>
      <c r="Q27" s="60">
        <v>108.9</v>
      </c>
      <c r="R27" s="60">
        <v>108.9</v>
      </c>
      <c r="S27" s="471"/>
      <c r="T27" s="446"/>
      <c r="U27" s="446"/>
      <c r="V27" s="446"/>
      <c r="W27" s="446"/>
      <c r="X27" s="446"/>
      <c r="Y27" s="567"/>
    </row>
    <row r="28" spans="1:25" s="5" customFormat="1" ht="13.2">
      <c r="A28" s="414"/>
      <c r="B28" s="383"/>
      <c r="C28" s="461" t="s">
        <v>43</v>
      </c>
      <c r="D28" s="468" t="s">
        <v>298</v>
      </c>
      <c r="E28" s="434"/>
      <c r="F28" s="459"/>
      <c r="G28" s="466"/>
      <c r="H28" s="61" t="s">
        <v>21</v>
      </c>
      <c r="I28" s="159">
        <f t="shared" si="2"/>
        <v>0</v>
      </c>
      <c r="J28" s="160">
        <f t="shared" si="2"/>
        <v>0</v>
      </c>
      <c r="K28" s="160">
        <f t="shared" si="2"/>
        <v>0</v>
      </c>
      <c r="L28" s="161">
        <f t="shared" si="2"/>
        <v>0</v>
      </c>
      <c r="M28" s="159">
        <f t="shared" si="2"/>
        <v>2.2000000000000002</v>
      </c>
      <c r="N28" s="160">
        <f t="shared" si="2"/>
        <v>2.2000000000000002</v>
      </c>
      <c r="O28" s="160">
        <f t="shared" si="2"/>
        <v>2.2000000000000002</v>
      </c>
      <c r="P28" s="161">
        <f t="shared" si="2"/>
        <v>0</v>
      </c>
      <c r="Q28" s="63">
        <f t="shared" si="2"/>
        <v>2.2000000000000002</v>
      </c>
      <c r="R28" s="63">
        <f t="shared" si="2"/>
        <v>2.2000000000000002</v>
      </c>
      <c r="S28" s="471"/>
      <c r="T28" s="446"/>
      <c r="U28" s="446"/>
      <c r="V28" s="446"/>
      <c r="W28" s="446"/>
      <c r="X28" s="446"/>
      <c r="Y28" s="567"/>
    </row>
    <row r="29" spans="1:25" s="5" customFormat="1" ht="15" customHeight="1" thickBot="1">
      <c r="A29" s="291"/>
      <c r="B29" s="293"/>
      <c r="C29" s="385"/>
      <c r="D29" s="469"/>
      <c r="E29" s="435"/>
      <c r="F29" s="460"/>
      <c r="G29" s="467"/>
      <c r="H29" s="59" t="s">
        <v>112</v>
      </c>
      <c r="I29" s="139">
        <v>0</v>
      </c>
      <c r="J29" s="140">
        <v>0</v>
      </c>
      <c r="K29" s="140">
        <v>0</v>
      </c>
      <c r="L29" s="141">
        <v>0</v>
      </c>
      <c r="M29" s="139">
        <v>2.2000000000000002</v>
      </c>
      <c r="N29" s="140">
        <v>2.2000000000000002</v>
      </c>
      <c r="O29" s="140">
        <v>2.2000000000000002</v>
      </c>
      <c r="P29" s="141">
        <v>0</v>
      </c>
      <c r="Q29" s="60">
        <v>2.2000000000000002</v>
      </c>
      <c r="R29" s="60">
        <v>2.2000000000000002</v>
      </c>
      <c r="S29" s="472"/>
      <c r="T29" s="345"/>
      <c r="U29" s="345"/>
      <c r="V29" s="345"/>
      <c r="W29" s="345"/>
      <c r="X29" s="345"/>
      <c r="Y29" s="567"/>
    </row>
    <row r="30" spans="1:25" s="5" customFormat="1" ht="14.25" customHeight="1" thickBot="1">
      <c r="A30" s="249" t="s">
        <v>38</v>
      </c>
      <c r="B30" s="27" t="s">
        <v>38</v>
      </c>
      <c r="C30" s="490" t="s">
        <v>18</v>
      </c>
      <c r="D30" s="490"/>
      <c r="E30" s="490"/>
      <c r="F30" s="490"/>
      <c r="G30" s="491"/>
      <c r="H30" s="269"/>
      <c r="I30" s="28">
        <f t="shared" ref="I30:R30" si="3">I17+I20+I28+I22+I26+I24</f>
        <v>51</v>
      </c>
      <c r="J30" s="29">
        <f t="shared" si="3"/>
        <v>51</v>
      </c>
      <c r="K30" s="29">
        <f t="shared" si="3"/>
        <v>0</v>
      </c>
      <c r="L30" s="30">
        <f t="shared" si="3"/>
        <v>0</v>
      </c>
      <c r="M30" s="28">
        <f>M17+M20+M28+M22+M26+M24</f>
        <v>266.5</v>
      </c>
      <c r="N30" s="29">
        <f t="shared" si="3"/>
        <v>266.5</v>
      </c>
      <c r="O30" s="29">
        <f t="shared" si="3"/>
        <v>3.8000000000000003</v>
      </c>
      <c r="P30" s="30">
        <f t="shared" si="3"/>
        <v>0</v>
      </c>
      <c r="Q30" s="239">
        <f t="shared" si="3"/>
        <v>210.3</v>
      </c>
      <c r="R30" s="239">
        <f t="shared" si="3"/>
        <v>210.3</v>
      </c>
      <c r="S30" s="337"/>
      <c r="T30" s="338"/>
      <c r="U30" s="338"/>
      <c r="V30" s="338"/>
      <c r="W30" s="338"/>
      <c r="X30" s="338"/>
      <c r="Y30" s="567"/>
    </row>
    <row r="31" spans="1:25" s="5" customFormat="1" ht="14.25" customHeight="1" thickBot="1">
      <c r="A31" s="249" t="s">
        <v>38</v>
      </c>
      <c r="B31" s="250" t="s">
        <v>40</v>
      </c>
      <c r="C31" s="439" t="s">
        <v>49</v>
      </c>
      <c r="D31" s="439"/>
      <c r="E31" s="439"/>
      <c r="F31" s="439"/>
      <c r="G31" s="439"/>
      <c r="H31" s="439"/>
      <c r="I31" s="439"/>
      <c r="J31" s="439"/>
      <c r="K31" s="439"/>
      <c r="L31" s="439"/>
      <c r="M31" s="439"/>
      <c r="N31" s="439"/>
      <c r="O31" s="439"/>
      <c r="P31" s="439"/>
      <c r="Q31" s="439"/>
      <c r="R31" s="439"/>
      <c r="S31" s="439"/>
      <c r="T31" s="439"/>
      <c r="U31" s="439"/>
      <c r="V31" s="439"/>
      <c r="W31" s="439"/>
      <c r="X31" s="439"/>
      <c r="Y31" s="567"/>
    </row>
    <row r="32" spans="1:25" s="5" customFormat="1" ht="14.25" customHeight="1">
      <c r="A32" s="290" t="s">
        <v>38</v>
      </c>
      <c r="B32" s="292" t="s">
        <v>40</v>
      </c>
      <c r="C32" s="585" t="s">
        <v>38</v>
      </c>
      <c r="D32" s="483" t="s">
        <v>183</v>
      </c>
      <c r="E32" s="433" t="s">
        <v>68</v>
      </c>
      <c r="F32" s="458" t="s">
        <v>130</v>
      </c>
      <c r="G32" s="465" t="s">
        <v>131</v>
      </c>
      <c r="H32" s="51" t="s">
        <v>21</v>
      </c>
      <c r="I32" s="55">
        <f t="shared" ref="I32:R32" si="4">I33</f>
        <v>45.8</v>
      </c>
      <c r="J32" s="56">
        <f t="shared" si="4"/>
        <v>45.8</v>
      </c>
      <c r="K32" s="56">
        <f t="shared" si="4"/>
        <v>0</v>
      </c>
      <c r="L32" s="57">
        <f t="shared" si="4"/>
        <v>0</v>
      </c>
      <c r="M32" s="55">
        <f t="shared" si="4"/>
        <v>45.1</v>
      </c>
      <c r="N32" s="56">
        <f t="shared" si="4"/>
        <v>45.1</v>
      </c>
      <c r="O32" s="56">
        <f t="shared" si="4"/>
        <v>0</v>
      </c>
      <c r="P32" s="57">
        <f t="shared" si="4"/>
        <v>0</v>
      </c>
      <c r="Q32" s="58">
        <f t="shared" si="4"/>
        <v>45.8</v>
      </c>
      <c r="R32" s="58">
        <f t="shared" si="4"/>
        <v>45.8</v>
      </c>
      <c r="S32" s="366" t="s">
        <v>124</v>
      </c>
      <c r="T32" s="314" t="s">
        <v>104</v>
      </c>
      <c r="U32" s="314" t="s">
        <v>163</v>
      </c>
      <c r="V32" s="314" t="s">
        <v>163</v>
      </c>
      <c r="W32" s="314" t="s">
        <v>163</v>
      </c>
      <c r="X32" s="314" t="s">
        <v>163</v>
      </c>
      <c r="Y32" s="567"/>
    </row>
    <row r="33" spans="1:25" s="5" customFormat="1" ht="22.5" customHeight="1">
      <c r="A33" s="414"/>
      <c r="B33" s="383"/>
      <c r="C33" s="461"/>
      <c r="D33" s="462"/>
      <c r="E33" s="434"/>
      <c r="F33" s="459"/>
      <c r="G33" s="466"/>
      <c r="H33" s="194" t="s">
        <v>112</v>
      </c>
      <c r="I33" s="188">
        <v>45.8</v>
      </c>
      <c r="J33" s="186">
        <v>45.8</v>
      </c>
      <c r="K33" s="186">
        <v>0</v>
      </c>
      <c r="L33" s="187">
        <v>0</v>
      </c>
      <c r="M33" s="188">
        <v>45.1</v>
      </c>
      <c r="N33" s="186">
        <v>45.1</v>
      </c>
      <c r="O33" s="186">
        <v>0</v>
      </c>
      <c r="P33" s="187">
        <v>0</v>
      </c>
      <c r="Q33" s="194">
        <v>45.8</v>
      </c>
      <c r="R33" s="194">
        <v>45.8</v>
      </c>
      <c r="S33" s="367"/>
      <c r="T33" s="322"/>
      <c r="U33" s="322"/>
      <c r="V33" s="322"/>
      <c r="W33" s="322"/>
      <c r="X33" s="322"/>
      <c r="Y33" s="567"/>
    </row>
    <row r="34" spans="1:25" s="5" customFormat="1" ht="13.5" customHeight="1">
      <c r="A34" s="414"/>
      <c r="B34" s="383"/>
      <c r="C34" s="461" t="s">
        <v>40</v>
      </c>
      <c r="D34" s="462" t="s">
        <v>101</v>
      </c>
      <c r="E34" s="434"/>
      <c r="F34" s="459"/>
      <c r="G34" s="466"/>
      <c r="H34" s="61" t="s">
        <v>21</v>
      </c>
      <c r="I34" s="159">
        <f t="shared" ref="I34:R34" si="5">I35</f>
        <v>2.2999999999999998</v>
      </c>
      <c r="J34" s="160">
        <f t="shared" si="5"/>
        <v>2.2999999999999998</v>
      </c>
      <c r="K34" s="160">
        <f t="shared" si="5"/>
        <v>0</v>
      </c>
      <c r="L34" s="161">
        <f t="shared" si="5"/>
        <v>0</v>
      </c>
      <c r="M34" s="159">
        <f t="shared" si="5"/>
        <v>2.2999999999999998</v>
      </c>
      <c r="N34" s="160">
        <f t="shared" si="5"/>
        <v>2.2999999999999998</v>
      </c>
      <c r="O34" s="160">
        <f t="shared" si="5"/>
        <v>2.2000000000000002</v>
      </c>
      <c r="P34" s="161">
        <f t="shared" si="5"/>
        <v>0</v>
      </c>
      <c r="Q34" s="63">
        <f t="shared" si="5"/>
        <v>2.2999999999999998</v>
      </c>
      <c r="R34" s="63">
        <f t="shared" si="5"/>
        <v>2.2999999999999998</v>
      </c>
      <c r="S34" s="367"/>
      <c r="T34" s="322"/>
      <c r="U34" s="322"/>
      <c r="V34" s="322"/>
      <c r="W34" s="322"/>
      <c r="X34" s="322"/>
      <c r="Y34" s="567"/>
    </row>
    <row r="35" spans="1:25" s="5" customFormat="1" ht="19.5" customHeight="1">
      <c r="A35" s="414"/>
      <c r="B35" s="383"/>
      <c r="C35" s="461"/>
      <c r="D35" s="462"/>
      <c r="E35" s="434"/>
      <c r="F35" s="459"/>
      <c r="G35" s="466"/>
      <c r="H35" s="194" t="s">
        <v>112</v>
      </c>
      <c r="I35" s="188">
        <v>2.2999999999999998</v>
      </c>
      <c r="J35" s="186">
        <v>2.2999999999999998</v>
      </c>
      <c r="K35" s="186">
        <v>0</v>
      </c>
      <c r="L35" s="187">
        <v>0</v>
      </c>
      <c r="M35" s="188">
        <v>2.2999999999999998</v>
      </c>
      <c r="N35" s="186">
        <v>2.2999999999999998</v>
      </c>
      <c r="O35" s="186">
        <v>2.2000000000000002</v>
      </c>
      <c r="P35" s="187">
        <v>0</v>
      </c>
      <c r="Q35" s="194">
        <v>2.2999999999999998</v>
      </c>
      <c r="R35" s="194">
        <v>2.2999999999999998</v>
      </c>
      <c r="S35" s="367"/>
      <c r="T35" s="322"/>
      <c r="U35" s="322"/>
      <c r="V35" s="322"/>
      <c r="W35" s="322"/>
      <c r="X35" s="322"/>
      <c r="Y35" s="567"/>
    </row>
    <row r="36" spans="1:25" s="5" customFormat="1" ht="13.2">
      <c r="A36" s="414"/>
      <c r="B36" s="383"/>
      <c r="C36" s="461" t="s">
        <v>41</v>
      </c>
      <c r="D36" s="463" t="s">
        <v>50</v>
      </c>
      <c r="E36" s="434"/>
      <c r="F36" s="459"/>
      <c r="G36" s="466"/>
      <c r="H36" s="61" t="s">
        <v>21</v>
      </c>
      <c r="I36" s="62">
        <f t="shared" ref="I36:R38" si="6">I37</f>
        <v>9.1999999999999993</v>
      </c>
      <c r="J36" s="162">
        <f t="shared" si="6"/>
        <v>9.1999999999999993</v>
      </c>
      <c r="K36" s="162">
        <f t="shared" si="6"/>
        <v>0</v>
      </c>
      <c r="L36" s="163">
        <f t="shared" si="6"/>
        <v>0</v>
      </c>
      <c r="M36" s="62">
        <f t="shared" si="6"/>
        <v>9.1</v>
      </c>
      <c r="N36" s="162">
        <f t="shared" si="6"/>
        <v>9.1</v>
      </c>
      <c r="O36" s="162">
        <f t="shared" si="6"/>
        <v>0</v>
      </c>
      <c r="P36" s="163">
        <f t="shared" si="6"/>
        <v>0</v>
      </c>
      <c r="Q36" s="62" t="str">
        <f t="shared" si="6"/>
        <v>9,2</v>
      </c>
      <c r="R36" s="63" t="str">
        <f t="shared" si="6"/>
        <v>9,2</v>
      </c>
      <c r="S36" s="367"/>
      <c r="T36" s="322"/>
      <c r="U36" s="322"/>
      <c r="V36" s="322"/>
      <c r="W36" s="322"/>
      <c r="X36" s="322"/>
      <c r="Y36" s="567"/>
    </row>
    <row r="37" spans="1:25" s="5" customFormat="1" ht="18.75" customHeight="1" thickBot="1">
      <c r="A37" s="414"/>
      <c r="B37" s="383"/>
      <c r="C37" s="385"/>
      <c r="D37" s="464"/>
      <c r="E37" s="434"/>
      <c r="F37" s="459"/>
      <c r="G37" s="466"/>
      <c r="H37" s="70" t="s">
        <v>39</v>
      </c>
      <c r="I37" s="137">
        <v>9.1999999999999993</v>
      </c>
      <c r="J37" s="134">
        <v>9.1999999999999993</v>
      </c>
      <c r="K37" s="134">
        <v>0</v>
      </c>
      <c r="L37" s="135">
        <v>0</v>
      </c>
      <c r="M37" s="137">
        <v>9.1</v>
      </c>
      <c r="N37" s="134">
        <v>9.1</v>
      </c>
      <c r="O37" s="134">
        <v>0</v>
      </c>
      <c r="P37" s="135">
        <v>0</v>
      </c>
      <c r="Q37" s="70" t="s">
        <v>245</v>
      </c>
      <c r="R37" s="248" t="s">
        <v>245</v>
      </c>
      <c r="S37" s="367"/>
      <c r="T37" s="322"/>
      <c r="U37" s="322"/>
      <c r="V37" s="322"/>
      <c r="W37" s="322"/>
      <c r="X37" s="322"/>
      <c r="Y37" s="567"/>
    </row>
    <row r="38" spans="1:25" s="5" customFormat="1" ht="13.2">
      <c r="A38" s="414"/>
      <c r="B38" s="383"/>
      <c r="C38" s="461" t="s">
        <v>42</v>
      </c>
      <c r="D38" s="463" t="s">
        <v>285</v>
      </c>
      <c r="E38" s="434"/>
      <c r="F38" s="459"/>
      <c r="G38" s="466"/>
      <c r="H38" s="61" t="s">
        <v>21</v>
      </c>
      <c r="I38" s="62">
        <f t="shared" si="6"/>
        <v>0.1</v>
      </c>
      <c r="J38" s="162">
        <f t="shared" si="6"/>
        <v>0.1</v>
      </c>
      <c r="K38" s="162">
        <f t="shared" si="6"/>
        <v>0</v>
      </c>
      <c r="L38" s="163">
        <f t="shared" si="6"/>
        <v>0</v>
      </c>
      <c r="M38" s="62">
        <f t="shared" si="6"/>
        <v>0</v>
      </c>
      <c r="N38" s="162">
        <f t="shared" si="6"/>
        <v>0</v>
      </c>
      <c r="O38" s="162">
        <f t="shared" si="6"/>
        <v>0</v>
      </c>
      <c r="P38" s="163">
        <f t="shared" si="6"/>
        <v>0</v>
      </c>
      <c r="Q38" s="62" t="str">
        <f t="shared" si="6"/>
        <v>0,1</v>
      </c>
      <c r="R38" s="63" t="str">
        <f t="shared" si="6"/>
        <v>0,1</v>
      </c>
      <c r="S38" s="367"/>
      <c r="T38" s="322"/>
      <c r="U38" s="322"/>
      <c r="V38" s="322"/>
      <c r="W38" s="322"/>
      <c r="X38" s="322"/>
      <c r="Y38" s="567"/>
    </row>
    <row r="39" spans="1:25" s="5" customFormat="1" ht="18.75" customHeight="1" thickBot="1">
      <c r="A39" s="291"/>
      <c r="B39" s="293"/>
      <c r="C39" s="385"/>
      <c r="D39" s="464"/>
      <c r="E39" s="435"/>
      <c r="F39" s="460"/>
      <c r="G39" s="467"/>
      <c r="H39" s="70" t="s">
        <v>112</v>
      </c>
      <c r="I39" s="137">
        <v>0.1</v>
      </c>
      <c r="J39" s="134">
        <v>0.1</v>
      </c>
      <c r="K39" s="134">
        <v>0</v>
      </c>
      <c r="L39" s="135">
        <v>0</v>
      </c>
      <c r="M39" s="137">
        <v>0</v>
      </c>
      <c r="N39" s="134">
        <v>0</v>
      </c>
      <c r="O39" s="134">
        <v>0</v>
      </c>
      <c r="P39" s="135">
        <v>0</v>
      </c>
      <c r="Q39" s="70" t="s">
        <v>284</v>
      </c>
      <c r="R39" s="248" t="s">
        <v>284</v>
      </c>
      <c r="S39" s="442"/>
      <c r="T39" s="315"/>
      <c r="U39" s="315"/>
      <c r="V39" s="315"/>
      <c r="W39" s="315"/>
      <c r="X39" s="315"/>
      <c r="Y39" s="567"/>
    </row>
    <row r="40" spans="1:25" s="5" customFormat="1" ht="14.25" customHeight="1" thickBot="1">
      <c r="A40" s="249" t="s">
        <v>38</v>
      </c>
      <c r="B40" s="250" t="s">
        <v>40</v>
      </c>
      <c r="C40" s="620" t="s">
        <v>18</v>
      </c>
      <c r="D40" s="343"/>
      <c r="E40" s="343"/>
      <c r="F40" s="343"/>
      <c r="G40" s="391"/>
      <c r="H40" s="269"/>
      <c r="I40" s="28">
        <f t="shared" ref="I40:R40" si="7">I32+I34+I38+I36</f>
        <v>57.399999999999991</v>
      </c>
      <c r="J40" s="29">
        <f t="shared" si="7"/>
        <v>57.399999999999991</v>
      </c>
      <c r="K40" s="29">
        <f t="shared" si="7"/>
        <v>0</v>
      </c>
      <c r="L40" s="30">
        <f t="shared" si="7"/>
        <v>0</v>
      </c>
      <c r="M40" s="28">
        <f t="shared" si="7"/>
        <v>56.5</v>
      </c>
      <c r="N40" s="29">
        <f t="shared" si="7"/>
        <v>56.5</v>
      </c>
      <c r="O40" s="29">
        <f t="shared" si="7"/>
        <v>2.2000000000000002</v>
      </c>
      <c r="P40" s="30">
        <f t="shared" si="7"/>
        <v>0</v>
      </c>
      <c r="Q40" s="28">
        <f t="shared" si="7"/>
        <v>57.399999999999991</v>
      </c>
      <c r="R40" s="239">
        <f t="shared" si="7"/>
        <v>57.399999999999991</v>
      </c>
      <c r="S40" s="354"/>
      <c r="T40" s="354"/>
      <c r="U40" s="354"/>
      <c r="V40" s="354"/>
      <c r="W40" s="354"/>
      <c r="X40" s="337"/>
      <c r="Y40" s="567"/>
    </row>
    <row r="41" spans="1:25" s="5" customFormat="1" ht="14.25" customHeight="1" thickBot="1">
      <c r="A41" s="249" t="s">
        <v>38</v>
      </c>
      <c r="B41" s="250" t="s">
        <v>41</v>
      </c>
      <c r="C41" s="310" t="s">
        <v>51</v>
      </c>
      <c r="D41" s="310"/>
      <c r="E41" s="310"/>
      <c r="F41" s="310"/>
      <c r="G41" s="310"/>
      <c r="H41" s="310"/>
      <c r="I41" s="310"/>
      <c r="J41" s="310"/>
      <c r="K41" s="310"/>
      <c r="L41" s="310"/>
      <c r="M41" s="310"/>
      <c r="N41" s="310"/>
      <c r="O41" s="310"/>
      <c r="P41" s="310"/>
      <c r="Q41" s="310"/>
      <c r="R41" s="310"/>
      <c r="S41" s="310"/>
      <c r="T41" s="310"/>
      <c r="U41" s="310"/>
      <c r="V41" s="310"/>
      <c r="W41" s="310"/>
      <c r="X41" s="311"/>
      <c r="Y41" s="567"/>
    </row>
    <row r="42" spans="1:25" s="5" customFormat="1" ht="14.25" customHeight="1">
      <c r="A42" s="290" t="s">
        <v>38</v>
      </c>
      <c r="B42" s="292" t="s">
        <v>41</v>
      </c>
      <c r="C42" s="384" t="s">
        <v>38</v>
      </c>
      <c r="D42" s="533" t="s">
        <v>331</v>
      </c>
      <c r="E42" s="433" t="s">
        <v>68</v>
      </c>
      <c r="F42" s="458" t="s">
        <v>130</v>
      </c>
      <c r="G42" s="465" t="s">
        <v>131</v>
      </c>
      <c r="H42" s="283" t="s">
        <v>21</v>
      </c>
      <c r="I42" s="55">
        <f t="shared" ref="I42:R42" si="8">I43</f>
        <v>352</v>
      </c>
      <c r="J42" s="56">
        <f>J43</f>
        <v>352</v>
      </c>
      <c r="K42" s="56">
        <f t="shared" si="8"/>
        <v>0</v>
      </c>
      <c r="L42" s="57">
        <f t="shared" si="8"/>
        <v>0</v>
      </c>
      <c r="M42" s="55">
        <f t="shared" si="8"/>
        <v>342.9</v>
      </c>
      <c r="N42" s="56">
        <f>N43</f>
        <v>342.9</v>
      </c>
      <c r="O42" s="56">
        <f t="shared" si="8"/>
        <v>0</v>
      </c>
      <c r="P42" s="57">
        <f t="shared" si="8"/>
        <v>0</v>
      </c>
      <c r="Q42" s="58">
        <f t="shared" si="8"/>
        <v>352</v>
      </c>
      <c r="R42" s="58">
        <f t="shared" si="8"/>
        <v>352</v>
      </c>
      <c r="S42" s="366" t="s">
        <v>184</v>
      </c>
      <c r="T42" s="314" t="s">
        <v>103</v>
      </c>
      <c r="U42" s="348" t="s">
        <v>292</v>
      </c>
      <c r="V42" s="348" t="s">
        <v>292</v>
      </c>
      <c r="W42" s="348" t="s">
        <v>292</v>
      </c>
      <c r="X42" s="348" t="s">
        <v>292</v>
      </c>
      <c r="Y42" s="567"/>
    </row>
    <row r="43" spans="1:25" s="5" customFormat="1" ht="29.25" customHeight="1">
      <c r="A43" s="414"/>
      <c r="B43" s="383"/>
      <c r="C43" s="461"/>
      <c r="D43" s="462"/>
      <c r="E43" s="434"/>
      <c r="F43" s="459"/>
      <c r="G43" s="466"/>
      <c r="H43" s="69" t="s">
        <v>102</v>
      </c>
      <c r="I43" s="188">
        <v>352</v>
      </c>
      <c r="J43" s="186">
        <v>352</v>
      </c>
      <c r="K43" s="186">
        <v>0</v>
      </c>
      <c r="L43" s="187">
        <v>0</v>
      </c>
      <c r="M43" s="188">
        <v>342.9</v>
      </c>
      <c r="N43" s="186">
        <v>342.9</v>
      </c>
      <c r="O43" s="186">
        <v>0</v>
      </c>
      <c r="P43" s="187">
        <v>0</v>
      </c>
      <c r="Q43" s="194">
        <v>352</v>
      </c>
      <c r="R43" s="194">
        <v>352</v>
      </c>
      <c r="S43" s="367"/>
      <c r="T43" s="322"/>
      <c r="U43" s="440"/>
      <c r="V43" s="440"/>
      <c r="W43" s="440"/>
      <c r="X43" s="440"/>
      <c r="Y43" s="567"/>
    </row>
    <row r="44" spans="1:25" s="5" customFormat="1" ht="13.2">
      <c r="A44" s="414"/>
      <c r="B44" s="383"/>
      <c r="C44" s="461" t="s">
        <v>40</v>
      </c>
      <c r="D44" s="462" t="s">
        <v>332</v>
      </c>
      <c r="E44" s="434"/>
      <c r="F44" s="459"/>
      <c r="G44" s="466"/>
      <c r="H44" s="61" t="s">
        <v>21</v>
      </c>
      <c r="I44" s="159">
        <f t="shared" ref="I44:R44" si="9">I45</f>
        <v>10.6</v>
      </c>
      <c r="J44" s="160">
        <f t="shared" si="9"/>
        <v>10.6</v>
      </c>
      <c r="K44" s="160">
        <f t="shared" si="9"/>
        <v>10.5</v>
      </c>
      <c r="L44" s="161">
        <f t="shared" si="9"/>
        <v>0</v>
      </c>
      <c r="M44" s="159">
        <f t="shared" si="9"/>
        <v>15.3</v>
      </c>
      <c r="N44" s="160">
        <f t="shared" si="9"/>
        <v>15.3</v>
      </c>
      <c r="O44" s="160">
        <f t="shared" si="9"/>
        <v>10.3</v>
      </c>
      <c r="P44" s="161">
        <f t="shared" si="9"/>
        <v>0</v>
      </c>
      <c r="Q44" s="63" t="str">
        <f t="shared" si="9"/>
        <v>9,4</v>
      </c>
      <c r="R44" s="63" t="str">
        <f t="shared" si="9"/>
        <v>9,4</v>
      </c>
      <c r="S44" s="367"/>
      <c r="T44" s="322"/>
      <c r="U44" s="440"/>
      <c r="V44" s="440"/>
      <c r="W44" s="440"/>
      <c r="X44" s="440"/>
      <c r="Y44" s="567"/>
    </row>
    <row r="45" spans="1:25" s="5" customFormat="1" ht="36" customHeight="1">
      <c r="A45" s="414"/>
      <c r="B45" s="383"/>
      <c r="C45" s="385"/>
      <c r="D45" s="494"/>
      <c r="E45" s="434"/>
      <c r="F45" s="459"/>
      <c r="G45" s="466"/>
      <c r="H45" s="194" t="s">
        <v>102</v>
      </c>
      <c r="I45" s="188">
        <v>10.6</v>
      </c>
      <c r="J45" s="186">
        <v>10.6</v>
      </c>
      <c r="K45" s="186">
        <v>10.5</v>
      </c>
      <c r="L45" s="187">
        <v>0</v>
      </c>
      <c r="M45" s="188">
        <v>15.3</v>
      </c>
      <c r="N45" s="186">
        <v>15.3</v>
      </c>
      <c r="O45" s="186">
        <v>10.3</v>
      </c>
      <c r="P45" s="187">
        <v>0</v>
      </c>
      <c r="Q45" s="69" t="s">
        <v>320</v>
      </c>
      <c r="R45" s="69" t="s">
        <v>320</v>
      </c>
      <c r="S45" s="367"/>
      <c r="T45" s="322"/>
      <c r="U45" s="440"/>
      <c r="V45" s="440"/>
      <c r="W45" s="440"/>
      <c r="X45" s="440"/>
      <c r="Y45" s="567"/>
    </row>
    <row r="46" spans="1:25" s="5" customFormat="1" ht="13.2">
      <c r="A46" s="414"/>
      <c r="B46" s="383"/>
      <c r="C46" s="461" t="s">
        <v>41</v>
      </c>
      <c r="D46" s="462" t="s">
        <v>354</v>
      </c>
      <c r="E46" s="434"/>
      <c r="F46" s="459"/>
      <c r="G46" s="466"/>
      <c r="H46" s="61" t="s">
        <v>21</v>
      </c>
      <c r="I46" s="159">
        <f t="shared" ref="I46:R46" si="10">I47</f>
        <v>96.8</v>
      </c>
      <c r="J46" s="160">
        <f t="shared" si="10"/>
        <v>96.8</v>
      </c>
      <c r="K46" s="160">
        <f t="shared" si="10"/>
        <v>0</v>
      </c>
      <c r="L46" s="161">
        <f t="shared" si="10"/>
        <v>0</v>
      </c>
      <c r="M46" s="159">
        <f t="shared" si="10"/>
        <v>124.2</v>
      </c>
      <c r="N46" s="160">
        <f>N47</f>
        <v>124.2</v>
      </c>
      <c r="O46" s="160">
        <f t="shared" si="10"/>
        <v>0</v>
      </c>
      <c r="P46" s="161">
        <f t="shared" si="10"/>
        <v>0</v>
      </c>
      <c r="Q46" s="63">
        <f t="shared" si="10"/>
        <v>130</v>
      </c>
      <c r="R46" s="63">
        <f t="shared" si="10"/>
        <v>130</v>
      </c>
      <c r="S46" s="367"/>
      <c r="T46" s="322"/>
      <c r="U46" s="440"/>
      <c r="V46" s="440"/>
      <c r="W46" s="440"/>
      <c r="X46" s="440"/>
      <c r="Y46" s="567"/>
    </row>
    <row r="47" spans="1:25" s="5" customFormat="1" ht="39" customHeight="1" thickBot="1">
      <c r="A47" s="291"/>
      <c r="B47" s="293"/>
      <c r="C47" s="385"/>
      <c r="D47" s="494"/>
      <c r="E47" s="435"/>
      <c r="F47" s="460"/>
      <c r="G47" s="467"/>
      <c r="H47" s="248" t="s">
        <v>39</v>
      </c>
      <c r="I47" s="137">
        <v>96.8</v>
      </c>
      <c r="J47" s="134">
        <v>96.8</v>
      </c>
      <c r="K47" s="134">
        <v>0</v>
      </c>
      <c r="L47" s="135">
        <v>0</v>
      </c>
      <c r="M47" s="137">
        <v>124.2</v>
      </c>
      <c r="N47" s="134">
        <v>124.2</v>
      </c>
      <c r="O47" s="134">
        <v>0</v>
      </c>
      <c r="P47" s="135">
        <v>0</v>
      </c>
      <c r="Q47" s="36">
        <v>130</v>
      </c>
      <c r="R47" s="36">
        <v>130</v>
      </c>
      <c r="S47" s="442"/>
      <c r="T47" s="315"/>
      <c r="U47" s="441"/>
      <c r="V47" s="441"/>
      <c r="W47" s="441"/>
      <c r="X47" s="441"/>
      <c r="Y47" s="567"/>
    </row>
    <row r="48" spans="1:25" s="5" customFormat="1" ht="13.8" thickBot="1">
      <c r="A48" s="249" t="s">
        <v>38</v>
      </c>
      <c r="B48" s="276" t="s">
        <v>41</v>
      </c>
      <c r="C48" s="490" t="s">
        <v>18</v>
      </c>
      <c r="D48" s="490"/>
      <c r="E48" s="490"/>
      <c r="F48" s="490"/>
      <c r="G48" s="490"/>
      <c r="H48" s="269"/>
      <c r="I48" s="28">
        <f>I42+I44+I46</f>
        <v>459.40000000000003</v>
      </c>
      <c r="J48" s="29">
        <f t="shared" ref="J48:L48" si="11">J42+J44+J46</f>
        <v>459.40000000000003</v>
      </c>
      <c r="K48" s="29">
        <f t="shared" si="11"/>
        <v>10.5</v>
      </c>
      <c r="L48" s="30">
        <f t="shared" si="11"/>
        <v>0</v>
      </c>
      <c r="M48" s="28">
        <f>M42+M44+M46</f>
        <v>482.4</v>
      </c>
      <c r="N48" s="29">
        <f t="shared" ref="N48:R48" si="12">N42+N44+N46</f>
        <v>482.4</v>
      </c>
      <c r="O48" s="29">
        <f t="shared" si="12"/>
        <v>10.3</v>
      </c>
      <c r="P48" s="30">
        <f t="shared" si="12"/>
        <v>0</v>
      </c>
      <c r="Q48" s="239">
        <f>Q42+Q44+Q46</f>
        <v>491.4</v>
      </c>
      <c r="R48" s="239">
        <f t="shared" si="12"/>
        <v>491.4</v>
      </c>
      <c r="S48" s="338"/>
      <c r="T48" s="338"/>
      <c r="U48" s="338"/>
      <c r="V48" s="338"/>
      <c r="W48" s="338"/>
      <c r="X48" s="338"/>
      <c r="Y48" s="567"/>
    </row>
    <row r="49" spans="1:25" s="5" customFormat="1" ht="13.8" thickBot="1">
      <c r="A49" s="249" t="s">
        <v>38</v>
      </c>
      <c r="B49" s="37" t="s">
        <v>42</v>
      </c>
      <c r="C49" s="439" t="s">
        <v>52</v>
      </c>
      <c r="D49" s="439"/>
      <c r="E49" s="439"/>
      <c r="F49" s="439"/>
      <c r="G49" s="439"/>
      <c r="H49" s="439"/>
      <c r="I49" s="439"/>
      <c r="J49" s="439"/>
      <c r="K49" s="439"/>
      <c r="L49" s="439"/>
      <c r="M49" s="439"/>
      <c r="N49" s="439"/>
      <c r="O49" s="439"/>
      <c r="P49" s="439"/>
      <c r="Q49" s="439"/>
      <c r="R49" s="439"/>
      <c r="S49" s="439"/>
      <c r="T49" s="439"/>
      <c r="U49" s="439"/>
      <c r="V49" s="439"/>
      <c r="W49" s="439"/>
      <c r="X49" s="439"/>
      <c r="Y49" s="567"/>
    </row>
    <row r="50" spans="1:25" s="5" customFormat="1" ht="27.75" customHeight="1">
      <c r="A50" s="290" t="s">
        <v>38</v>
      </c>
      <c r="B50" s="292" t="s">
        <v>42</v>
      </c>
      <c r="C50" s="294" t="s">
        <v>38</v>
      </c>
      <c r="D50" s="206" t="s">
        <v>53</v>
      </c>
      <c r="E50" s="642" t="s">
        <v>68</v>
      </c>
      <c r="F50" s="458" t="s">
        <v>130</v>
      </c>
      <c r="G50" s="465" t="s">
        <v>131</v>
      </c>
      <c r="H50" s="51" t="s">
        <v>21</v>
      </c>
      <c r="I50" s="55">
        <f t="shared" ref="I50:P50" si="13">I51+I52+I53</f>
        <v>12.9</v>
      </c>
      <c r="J50" s="56">
        <f t="shared" si="13"/>
        <v>12.9</v>
      </c>
      <c r="K50" s="56">
        <f t="shared" si="13"/>
        <v>0</v>
      </c>
      <c r="L50" s="57">
        <f t="shared" si="13"/>
        <v>0</v>
      </c>
      <c r="M50" s="55">
        <f t="shared" si="13"/>
        <v>13.4</v>
      </c>
      <c r="N50" s="56">
        <f t="shared" si="13"/>
        <v>13.4</v>
      </c>
      <c r="O50" s="56">
        <f t="shared" si="13"/>
        <v>0</v>
      </c>
      <c r="P50" s="57">
        <f t="shared" si="13"/>
        <v>0</v>
      </c>
      <c r="Q50" s="58">
        <f>Q52+Q51+Q53</f>
        <v>13.5</v>
      </c>
      <c r="R50" s="58">
        <f>R52+R51+R53</f>
        <v>13.5</v>
      </c>
      <c r="S50" s="346" t="s">
        <v>113</v>
      </c>
      <c r="T50" s="328" t="s">
        <v>103</v>
      </c>
      <c r="U50" s="328">
        <v>7</v>
      </c>
      <c r="V50" s="328">
        <v>7</v>
      </c>
      <c r="W50" s="328">
        <v>7</v>
      </c>
      <c r="X50" s="328">
        <v>7</v>
      </c>
      <c r="Y50" s="567"/>
    </row>
    <row r="51" spans="1:25" s="5" customFormat="1" ht="48">
      <c r="A51" s="414"/>
      <c r="B51" s="383"/>
      <c r="C51" s="514"/>
      <c r="D51" s="288" t="s">
        <v>185</v>
      </c>
      <c r="E51" s="643"/>
      <c r="F51" s="459"/>
      <c r="G51" s="466"/>
      <c r="H51" s="69" t="s">
        <v>39</v>
      </c>
      <c r="I51" s="188"/>
      <c r="J51" s="186"/>
      <c r="K51" s="186"/>
      <c r="L51" s="187"/>
      <c r="M51" s="188"/>
      <c r="N51" s="186"/>
      <c r="O51" s="186"/>
      <c r="P51" s="187"/>
      <c r="Q51" s="194"/>
      <c r="R51" s="194"/>
      <c r="S51" s="631"/>
      <c r="T51" s="329"/>
      <c r="U51" s="329"/>
      <c r="V51" s="329"/>
      <c r="W51" s="329"/>
      <c r="X51" s="329"/>
      <c r="Y51" s="567"/>
    </row>
    <row r="52" spans="1:25" s="5" customFormat="1" ht="18" customHeight="1">
      <c r="A52" s="414"/>
      <c r="B52" s="383"/>
      <c r="C52" s="514"/>
      <c r="D52" s="288" t="s">
        <v>302</v>
      </c>
      <c r="E52" s="643"/>
      <c r="F52" s="459"/>
      <c r="G52" s="466"/>
      <c r="H52" s="69" t="s">
        <v>39</v>
      </c>
      <c r="I52" s="188">
        <v>6.4</v>
      </c>
      <c r="J52" s="186">
        <v>6.4</v>
      </c>
      <c r="K52" s="186">
        <v>0</v>
      </c>
      <c r="L52" s="187">
        <v>0</v>
      </c>
      <c r="M52" s="188">
        <v>0.9</v>
      </c>
      <c r="N52" s="186">
        <v>0.9</v>
      </c>
      <c r="O52" s="186">
        <v>0</v>
      </c>
      <c r="P52" s="187">
        <v>0</v>
      </c>
      <c r="Q52" s="194">
        <v>1</v>
      </c>
      <c r="R52" s="194">
        <v>1</v>
      </c>
      <c r="S52" s="623" t="s">
        <v>186</v>
      </c>
      <c r="T52" s="445" t="s">
        <v>103</v>
      </c>
      <c r="U52" s="445">
        <v>7</v>
      </c>
      <c r="V52" s="445">
        <v>7</v>
      </c>
      <c r="W52" s="445">
        <v>7</v>
      </c>
      <c r="X52" s="445">
        <v>7</v>
      </c>
      <c r="Y52" s="567"/>
    </row>
    <row r="53" spans="1:25" s="5" customFormat="1" ht="36.6" thickBot="1">
      <c r="A53" s="414"/>
      <c r="B53" s="383"/>
      <c r="C53" s="295"/>
      <c r="D53" s="289" t="s">
        <v>301</v>
      </c>
      <c r="E53" s="643"/>
      <c r="F53" s="459"/>
      <c r="G53" s="466"/>
      <c r="H53" s="69" t="s">
        <v>39</v>
      </c>
      <c r="I53" s="240">
        <v>6.5</v>
      </c>
      <c r="J53" s="245">
        <v>6.5</v>
      </c>
      <c r="K53" s="245">
        <v>0</v>
      </c>
      <c r="L53" s="242">
        <v>0</v>
      </c>
      <c r="M53" s="240">
        <v>12.5</v>
      </c>
      <c r="N53" s="245">
        <v>12.5</v>
      </c>
      <c r="O53" s="245">
        <v>0</v>
      </c>
      <c r="P53" s="242">
        <v>0</v>
      </c>
      <c r="Q53" s="253">
        <v>12.5</v>
      </c>
      <c r="R53" s="253">
        <v>12.5</v>
      </c>
      <c r="S53" s="347"/>
      <c r="T53" s="345"/>
      <c r="U53" s="345"/>
      <c r="V53" s="345"/>
      <c r="W53" s="345"/>
      <c r="X53" s="345"/>
      <c r="Y53" s="567"/>
    </row>
    <row r="54" spans="1:25" s="5" customFormat="1" ht="18" customHeight="1">
      <c r="A54" s="414"/>
      <c r="B54" s="383"/>
      <c r="C54" s="294" t="s">
        <v>40</v>
      </c>
      <c r="D54" s="624" t="s">
        <v>321</v>
      </c>
      <c r="E54" s="643"/>
      <c r="F54" s="459"/>
      <c r="G54" s="466"/>
      <c r="H54" s="61" t="s">
        <v>21</v>
      </c>
      <c r="I54" s="159">
        <f t="shared" ref="I54:R54" si="14">I55</f>
        <v>0</v>
      </c>
      <c r="J54" s="160">
        <f t="shared" si="14"/>
        <v>0</v>
      </c>
      <c r="K54" s="160">
        <f t="shared" si="14"/>
        <v>0</v>
      </c>
      <c r="L54" s="161">
        <f t="shared" si="14"/>
        <v>0</v>
      </c>
      <c r="M54" s="159">
        <f t="shared" si="14"/>
        <v>11.4</v>
      </c>
      <c r="N54" s="160">
        <f>N55</f>
        <v>11.4</v>
      </c>
      <c r="O54" s="160">
        <f t="shared" si="14"/>
        <v>0</v>
      </c>
      <c r="P54" s="161">
        <f t="shared" si="14"/>
        <v>0</v>
      </c>
      <c r="Q54" s="63">
        <f t="shared" si="14"/>
        <v>20</v>
      </c>
      <c r="R54" s="63">
        <f t="shared" si="14"/>
        <v>20</v>
      </c>
      <c r="S54" s="623" t="s">
        <v>322</v>
      </c>
      <c r="T54" s="445" t="s">
        <v>103</v>
      </c>
      <c r="U54" s="445"/>
      <c r="V54" s="445">
        <v>5</v>
      </c>
      <c r="W54" s="445">
        <v>6</v>
      </c>
      <c r="X54" s="445">
        <v>6</v>
      </c>
      <c r="Y54" s="567"/>
    </row>
    <row r="55" spans="1:25" s="5" customFormat="1" ht="15.75" customHeight="1" thickBot="1">
      <c r="A55" s="291"/>
      <c r="B55" s="293"/>
      <c r="C55" s="295"/>
      <c r="D55" s="625"/>
      <c r="E55" s="644"/>
      <c r="F55" s="460"/>
      <c r="G55" s="467"/>
      <c r="H55" s="69" t="s">
        <v>39</v>
      </c>
      <c r="I55" s="240"/>
      <c r="J55" s="245"/>
      <c r="K55" s="245"/>
      <c r="L55" s="242"/>
      <c r="M55" s="240">
        <v>11.4</v>
      </c>
      <c r="N55" s="245">
        <v>11.4</v>
      </c>
      <c r="O55" s="245">
        <v>0</v>
      </c>
      <c r="P55" s="242">
        <v>0</v>
      </c>
      <c r="Q55" s="253">
        <v>20</v>
      </c>
      <c r="R55" s="253">
        <v>20</v>
      </c>
      <c r="S55" s="347"/>
      <c r="T55" s="345"/>
      <c r="U55" s="345"/>
      <c r="V55" s="345"/>
      <c r="W55" s="345"/>
      <c r="X55" s="345"/>
      <c r="Y55" s="567"/>
    </row>
    <row r="56" spans="1:25" s="5" customFormat="1" ht="13.8" thickBot="1">
      <c r="A56" s="249" t="s">
        <v>38</v>
      </c>
      <c r="B56" s="250" t="s">
        <v>42</v>
      </c>
      <c r="C56" s="342" t="s">
        <v>18</v>
      </c>
      <c r="D56" s="343"/>
      <c r="E56" s="343"/>
      <c r="F56" s="343"/>
      <c r="G56" s="391"/>
      <c r="H56" s="269"/>
      <c r="I56" s="28">
        <f t="shared" ref="I56:R56" si="15">I50+I54</f>
        <v>12.9</v>
      </c>
      <c r="J56" s="29">
        <f t="shared" si="15"/>
        <v>12.9</v>
      </c>
      <c r="K56" s="29">
        <f t="shared" si="15"/>
        <v>0</v>
      </c>
      <c r="L56" s="30">
        <f t="shared" si="15"/>
        <v>0</v>
      </c>
      <c r="M56" s="28">
        <f t="shared" si="15"/>
        <v>24.8</v>
      </c>
      <c r="N56" s="29">
        <f t="shared" si="15"/>
        <v>24.8</v>
      </c>
      <c r="O56" s="29">
        <f t="shared" si="15"/>
        <v>0</v>
      </c>
      <c r="P56" s="30">
        <f t="shared" si="15"/>
        <v>0</v>
      </c>
      <c r="Q56" s="239">
        <f t="shared" si="15"/>
        <v>33.5</v>
      </c>
      <c r="R56" s="239">
        <f t="shared" si="15"/>
        <v>33.5</v>
      </c>
      <c r="S56" s="353"/>
      <c r="T56" s="354"/>
      <c r="U56" s="354"/>
      <c r="V56" s="354"/>
      <c r="W56" s="354"/>
      <c r="X56" s="337"/>
      <c r="Y56" s="567"/>
    </row>
    <row r="57" spans="1:25" s="5" customFormat="1" ht="14.25" customHeight="1" thickBot="1">
      <c r="A57" s="249" t="s">
        <v>38</v>
      </c>
      <c r="B57" s="250" t="s">
        <v>44</v>
      </c>
      <c r="C57" s="309" t="s">
        <v>54</v>
      </c>
      <c r="D57" s="310"/>
      <c r="E57" s="310"/>
      <c r="F57" s="310"/>
      <c r="G57" s="310"/>
      <c r="H57" s="310"/>
      <c r="I57" s="310"/>
      <c r="J57" s="310"/>
      <c r="K57" s="310"/>
      <c r="L57" s="310"/>
      <c r="M57" s="310"/>
      <c r="N57" s="310"/>
      <c r="O57" s="310"/>
      <c r="P57" s="310"/>
      <c r="Q57" s="310"/>
      <c r="R57" s="310"/>
      <c r="S57" s="310"/>
      <c r="T57" s="310"/>
      <c r="U57" s="310"/>
      <c r="V57" s="310"/>
      <c r="W57" s="310"/>
      <c r="X57" s="311"/>
      <c r="Y57" s="567"/>
    </row>
    <row r="58" spans="1:25" s="5" customFormat="1" ht="13.5" customHeight="1">
      <c r="A58" s="290" t="s">
        <v>38</v>
      </c>
      <c r="B58" s="292" t="s">
        <v>44</v>
      </c>
      <c r="C58" s="554" t="s">
        <v>38</v>
      </c>
      <c r="D58" s="207" t="s">
        <v>55</v>
      </c>
      <c r="E58" s="298" t="s">
        <v>68</v>
      </c>
      <c r="F58" s="298" t="s">
        <v>130</v>
      </c>
      <c r="G58" s="300" t="s">
        <v>131</v>
      </c>
      <c r="H58" s="283" t="s">
        <v>21</v>
      </c>
      <c r="I58" s="262">
        <f t="shared" ref="I58:R58" si="16">I59</f>
        <v>77.599999999999994</v>
      </c>
      <c r="J58" s="53">
        <f t="shared" si="16"/>
        <v>77.599999999999994</v>
      </c>
      <c r="K58" s="53">
        <f t="shared" si="16"/>
        <v>0</v>
      </c>
      <c r="L58" s="146">
        <f t="shared" si="16"/>
        <v>0</v>
      </c>
      <c r="M58" s="262">
        <f t="shared" si="16"/>
        <v>84.2</v>
      </c>
      <c r="N58" s="53">
        <f t="shared" si="16"/>
        <v>84.2</v>
      </c>
      <c r="O58" s="53">
        <f t="shared" si="16"/>
        <v>0</v>
      </c>
      <c r="P58" s="146">
        <f t="shared" si="16"/>
        <v>0</v>
      </c>
      <c r="Q58" s="237">
        <f t="shared" si="16"/>
        <v>84.2</v>
      </c>
      <c r="R58" s="237">
        <f t="shared" si="16"/>
        <v>84.2</v>
      </c>
      <c r="S58" s="366" t="s">
        <v>221</v>
      </c>
      <c r="T58" s="314" t="s">
        <v>103</v>
      </c>
      <c r="U58" s="314" t="s">
        <v>100</v>
      </c>
      <c r="V58" s="314" t="s">
        <v>100</v>
      </c>
      <c r="W58" s="314" t="s">
        <v>162</v>
      </c>
      <c r="X58" s="314" t="s">
        <v>162</v>
      </c>
      <c r="Y58" s="567"/>
    </row>
    <row r="59" spans="1:25" s="5" customFormat="1" ht="34.5" customHeight="1">
      <c r="A59" s="414"/>
      <c r="B59" s="383"/>
      <c r="C59" s="384"/>
      <c r="D59" s="285" t="s">
        <v>56</v>
      </c>
      <c r="E59" s="360"/>
      <c r="F59" s="360"/>
      <c r="G59" s="362"/>
      <c r="H59" s="64" t="s">
        <v>39</v>
      </c>
      <c r="I59" s="142">
        <v>77.599999999999994</v>
      </c>
      <c r="J59" s="143">
        <v>77.599999999999994</v>
      </c>
      <c r="K59" s="143">
        <v>0</v>
      </c>
      <c r="L59" s="144">
        <v>0</v>
      </c>
      <c r="M59" s="142">
        <v>84.2</v>
      </c>
      <c r="N59" s="143">
        <v>84.2</v>
      </c>
      <c r="O59" s="143">
        <v>0</v>
      </c>
      <c r="P59" s="144">
        <v>0</v>
      </c>
      <c r="Q59" s="68">
        <v>84.2</v>
      </c>
      <c r="R59" s="68">
        <v>84.2</v>
      </c>
      <c r="S59" s="641"/>
      <c r="T59" s="332"/>
      <c r="U59" s="332"/>
      <c r="V59" s="332"/>
      <c r="W59" s="332"/>
      <c r="X59" s="332"/>
      <c r="Y59" s="567"/>
    </row>
    <row r="60" spans="1:25" s="5" customFormat="1" ht="13.2">
      <c r="A60" s="414"/>
      <c r="B60" s="383"/>
      <c r="C60" s="461" t="s">
        <v>40</v>
      </c>
      <c r="D60" s="639" t="s">
        <v>339</v>
      </c>
      <c r="E60" s="360"/>
      <c r="F60" s="360"/>
      <c r="G60" s="362"/>
      <c r="H60" s="61" t="s">
        <v>21</v>
      </c>
      <c r="I60" s="159">
        <f t="shared" ref="I60:R60" si="17">I61</f>
        <v>315.2</v>
      </c>
      <c r="J60" s="160">
        <f t="shared" si="17"/>
        <v>315.2</v>
      </c>
      <c r="K60" s="160">
        <f t="shared" si="17"/>
        <v>0</v>
      </c>
      <c r="L60" s="161">
        <f t="shared" si="17"/>
        <v>0</v>
      </c>
      <c r="M60" s="159">
        <f t="shared" si="17"/>
        <v>280</v>
      </c>
      <c r="N60" s="160">
        <f t="shared" si="17"/>
        <v>280</v>
      </c>
      <c r="O60" s="160">
        <f t="shared" si="17"/>
        <v>0</v>
      </c>
      <c r="P60" s="161">
        <f t="shared" si="17"/>
        <v>0</v>
      </c>
      <c r="Q60" s="63">
        <f t="shared" si="17"/>
        <v>280</v>
      </c>
      <c r="R60" s="63">
        <f t="shared" si="17"/>
        <v>280</v>
      </c>
      <c r="S60" s="633" t="s">
        <v>187</v>
      </c>
      <c r="T60" s="445" t="s">
        <v>103</v>
      </c>
      <c r="U60" s="445">
        <v>89</v>
      </c>
      <c r="V60" s="445">
        <v>89</v>
      </c>
      <c r="W60" s="445">
        <v>89</v>
      </c>
      <c r="X60" s="445">
        <v>89</v>
      </c>
      <c r="Y60" s="567"/>
    </row>
    <row r="61" spans="1:25" s="5" customFormat="1" ht="16.5" customHeight="1">
      <c r="A61" s="414"/>
      <c r="B61" s="383"/>
      <c r="C61" s="461"/>
      <c r="D61" s="639"/>
      <c r="E61" s="360"/>
      <c r="F61" s="360"/>
      <c r="G61" s="362"/>
      <c r="H61" s="64" t="s">
        <v>39</v>
      </c>
      <c r="I61" s="142">
        <v>315.2</v>
      </c>
      <c r="J61" s="143">
        <v>315.2</v>
      </c>
      <c r="K61" s="143">
        <v>0</v>
      </c>
      <c r="L61" s="144">
        <v>0</v>
      </c>
      <c r="M61" s="142">
        <v>280</v>
      </c>
      <c r="N61" s="143">
        <v>280</v>
      </c>
      <c r="O61" s="143">
        <v>0</v>
      </c>
      <c r="P61" s="144">
        <v>0</v>
      </c>
      <c r="Q61" s="68">
        <v>280</v>
      </c>
      <c r="R61" s="68">
        <v>280</v>
      </c>
      <c r="S61" s="640"/>
      <c r="T61" s="329"/>
      <c r="U61" s="329"/>
      <c r="V61" s="329"/>
      <c r="W61" s="329"/>
      <c r="X61" s="329"/>
      <c r="Y61" s="567"/>
    </row>
    <row r="62" spans="1:25" s="5" customFormat="1" ht="13.2">
      <c r="A62" s="414"/>
      <c r="B62" s="383"/>
      <c r="C62" s="560" t="s">
        <v>41</v>
      </c>
      <c r="D62" s="621" t="s">
        <v>348</v>
      </c>
      <c r="E62" s="360"/>
      <c r="F62" s="360"/>
      <c r="G62" s="362"/>
      <c r="H62" s="61" t="s">
        <v>21</v>
      </c>
      <c r="I62" s="159">
        <f t="shared" ref="I62:L62" si="18">I63</f>
        <v>82.2</v>
      </c>
      <c r="J62" s="160">
        <f t="shared" si="18"/>
        <v>82.2</v>
      </c>
      <c r="K62" s="160">
        <f t="shared" si="18"/>
        <v>0</v>
      </c>
      <c r="L62" s="161">
        <f t="shared" si="18"/>
        <v>0</v>
      </c>
      <c r="M62" s="159">
        <f t="shared" ref="M62:R62" si="19">M63</f>
        <v>95.8</v>
      </c>
      <c r="N62" s="160">
        <f t="shared" si="19"/>
        <v>95.8</v>
      </c>
      <c r="O62" s="160">
        <f t="shared" si="19"/>
        <v>0</v>
      </c>
      <c r="P62" s="161">
        <f t="shared" si="19"/>
        <v>0</v>
      </c>
      <c r="Q62" s="63">
        <f t="shared" si="19"/>
        <v>90</v>
      </c>
      <c r="R62" s="63">
        <f t="shared" si="19"/>
        <v>90</v>
      </c>
      <c r="S62" s="633" t="s">
        <v>111</v>
      </c>
      <c r="T62" s="445" t="s">
        <v>104</v>
      </c>
      <c r="U62" s="445">
        <v>6</v>
      </c>
      <c r="V62" s="445">
        <v>6</v>
      </c>
      <c r="W62" s="445">
        <v>6</v>
      </c>
      <c r="X62" s="445">
        <v>6</v>
      </c>
      <c r="Y62" s="567"/>
    </row>
    <row r="63" spans="1:25" s="5" customFormat="1" ht="16.5" customHeight="1" thickBot="1">
      <c r="A63" s="291"/>
      <c r="B63" s="293"/>
      <c r="C63" s="538"/>
      <c r="D63" s="622"/>
      <c r="E63" s="299"/>
      <c r="F63" s="299"/>
      <c r="G63" s="301"/>
      <c r="H63" s="64" t="s">
        <v>39</v>
      </c>
      <c r="I63" s="142">
        <v>82.2</v>
      </c>
      <c r="J63" s="143">
        <v>82.2</v>
      </c>
      <c r="K63" s="143">
        <v>0</v>
      </c>
      <c r="L63" s="144">
        <v>0</v>
      </c>
      <c r="M63" s="142">
        <v>95.8</v>
      </c>
      <c r="N63" s="143">
        <v>95.8</v>
      </c>
      <c r="O63" s="143">
        <v>0</v>
      </c>
      <c r="P63" s="144">
        <v>0</v>
      </c>
      <c r="Q63" s="68">
        <v>90</v>
      </c>
      <c r="R63" s="68">
        <v>90</v>
      </c>
      <c r="S63" s="634"/>
      <c r="T63" s="345"/>
      <c r="U63" s="345"/>
      <c r="V63" s="345"/>
      <c r="W63" s="345"/>
      <c r="X63" s="345"/>
      <c r="Y63" s="567"/>
    </row>
    <row r="64" spans="1:25" s="5" customFormat="1" ht="13.8" thickBot="1">
      <c r="A64" s="249" t="s">
        <v>38</v>
      </c>
      <c r="B64" s="250" t="s">
        <v>44</v>
      </c>
      <c r="C64" s="342" t="s">
        <v>18</v>
      </c>
      <c r="D64" s="343"/>
      <c r="E64" s="343"/>
      <c r="F64" s="343"/>
      <c r="G64" s="344"/>
      <c r="H64" s="269"/>
      <c r="I64" s="244">
        <f t="shared" ref="I64:L64" si="20">I58+I60+I62</f>
        <v>474.99999999999994</v>
      </c>
      <c r="J64" s="29">
        <f t="shared" si="20"/>
        <v>474.99999999999994</v>
      </c>
      <c r="K64" s="29">
        <f t="shared" si="20"/>
        <v>0</v>
      </c>
      <c r="L64" s="46">
        <f t="shared" si="20"/>
        <v>0</v>
      </c>
      <c r="M64" s="244">
        <f t="shared" ref="M64:R64" si="21">M58+M60+M62</f>
        <v>460</v>
      </c>
      <c r="N64" s="29">
        <f t="shared" si="21"/>
        <v>460</v>
      </c>
      <c r="O64" s="29">
        <f t="shared" si="21"/>
        <v>0</v>
      </c>
      <c r="P64" s="46">
        <f t="shared" si="21"/>
        <v>0</v>
      </c>
      <c r="Q64" s="28">
        <f t="shared" si="21"/>
        <v>454.2</v>
      </c>
      <c r="R64" s="28">
        <f t="shared" si="21"/>
        <v>454.2</v>
      </c>
      <c r="S64" s="354"/>
      <c r="T64" s="354"/>
      <c r="U64" s="354"/>
      <c r="V64" s="354"/>
      <c r="W64" s="354"/>
      <c r="X64" s="337"/>
      <c r="Y64" s="567"/>
    </row>
    <row r="65" spans="1:25" s="5" customFormat="1" ht="13.8" thickBot="1">
      <c r="A65" s="249" t="s">
        <v>38</v>
      </c>
      <c r="B65" s="250" t="s">
        <v>43</v>
      </c>
      <c r="C65" s="309" t="s">
        <v>338</v>
      </c>
      <c r="D65" s="310"/>
      <c r="E65" s="310"/>
      <c r="F65" s="310"/>
      <c r="G65" s="310"/>
      <c r="H65" s="310"/>
      <c r="I65" s="310"/>
      <c r="J65" s="310"/>
      <c r="K65" s="310"/>
      <c r="L65" s="310"/>
      <c r="M65" s="310"/>
      <c r="N65" s="310"/>
      <c r="O65" s="310"/>
      <c r="P65" s="310"/>
      <c r="Q65" s="310"/>
      <c r="R65" s="310"/>
      <c r="S65" s="310"/>
      <c r="T65" s="310"/>
      <c r="U65" s="310"/>
      <c r="V65" s="310"/>
      <c r="W65" s="310"/>
      <c r="X65" s="311"/>
      <c r="Y65" s="567"/>
    </row>
    <row r="66" spans="1:25" s="5" customFormat="1" ht="32.25" customHeight="1">
      <c r="A66" s="290" t="s">
        <v>38</v>
      </c>
      <c r="B66" s="292" t="s">
        <v>43</v>
      </c>
      <c r="C66" s="294" t="s">
        <v>38</v>
      </c>
      <c r="D66" s="208" t="s">
        <v>333</v>
      </c>
      <c r="E66" s="298" t="s">
        <v>68</v>
      </c>
      <c r="F66" s="298" t="s">
        <v>130</v>
      </c>
      <c r="G66" s="300" t="s">
        <v>131</v>
      </c>
      <c r="H66" s="51" t="s">
        <v>21</v>
      </c>
      <c r="I66" s="111">
        <f t="shared" ref="I66:L66" si="22">I69+I67</f>
        <v>307.5</v>
      </c>
      <c r="J66" s="53">
        <f t="shared" si="22"/>
        <v>307.5</v>
      </c>
      <c r="K66" s="53">
        <f t="shared" si="22"/>
        <v>0</v>
      </c>
      <c r="L66" s="112">
        <f t="shared" si="22"/>
        <v>0</v>
      </c>
      <c r="M66" s="111">
        <f>M69+M67+M68</f>
        <v>424.7</v>
      </c>
      <c r="N66" s="53">
        <f>N69+N67+N68</f>
        <v>424.7</v>
      </c>
      <c r="O66" s="53">
        <f>O69+O67+O68</f>
        <v>12</v>
      </c>
      <c r="P66" s="112">
        <f>P69+P67+P68</f>
        <v>0</v>
      </c>
      <c r="Q66" s="52">
        <f t="shared" ref="Q66:R66" si="23">Q69+Q67</f>
        <v>412.5</v>
      </c>
      <c r="R66" s="52">
        <f t="shared" si="23"/>
        <v>412.5</v>
      </c>
      <c r="S66" s="330" t="s">
        <v>157</v>
      </c>
      <c r="T66" s="328" t="s">
        <v>104</v>
      </c>
      <c r="U66" s="328">
        <v>122</v>
      </c>
      <c r="V66" s="328">
        <v>112</v>
      </c>
      <c r="W66" s="328">
        <v>113</v>
      </c>
      <c r="X66" s="328">
        <v>113</v>
      </c>
      <c r="Y66" s="567"/>
    </row>
    <row r="67" spans="1:25" s="5" customFormat="1" ht="36">
      <c r="A67" s="414"/>
      <c r="B67" s="383"/>
      <c r="C67" s="514"/>
      <c r="D67" s="271" t="s">
        <v>295</v>
      </c>
      <c r="E67" s="360"/>
      <c r="F67" s="360"/>
      <c r="G67" s="362"/>
      <c r="H67" s="69" t="s">
        <v>102</v>
      </c>
      <c r="I67" s="240">
        <v>300.10000000000002</v>
      </c>
      <c r="J67" s="245">
        <v>300.10000000000002</v>
      </c>
      <c r="K67" s="245">
        <v>0</v>
      </c>
      <c r="L67" s="242">
        <v>0</v>
      </c>
      <c r="M67" s="240">
        <v>402.6</v>
      </c>
      <c r="N67" s="245">
        <v>402.6</v>
      </c>
      <c r="O67" s="245">
        <v>0</v>
      </c>
      <c r="P67" s="242">
        <v>0</v>
      </c>
      <c r="Q67" s="194">
        <v>402.6</v>
      </c>
      <c r="R67" s="194">
        <v>402.6</v>
      </c>
      <c r="S67" s="331"/>
      <c r="T67" s="329"/>
      <c r="U67" s="329"/>
      <c r="V67" s="329"/>
      <c r="W67" s="329"/>
      <c r="X67" s="329"/>
      <c r="Y67" s="567"/>
    </row>
    <row r="68" spans="1:25" s="5" customFormat="1" ht="60">
      <c r="A68" s="414"/>
      <c r="B68" s="383"/>
      <c r="C68" s="514"/>
      <c r="D68" s="271" t="s">
        <v>356</v>
      </c>
      <c r="E68" s="360"/>
      <c r="F68" s="360"/>
      <c r="G68" s="362"/>
      <c r="H68" s="69" t="s">
        <v>102</v>
      </c>
      <c r="I68" s="240"/>
      <c r="J68" s="245"/>
      <c r="K68" s="245"/>
      <c r="L68" s="242"/>
      <c r="M68" s="240">
        <v>12.2</v>
      </c>
      <c r="N68" s="245">
        <v>12.2</v>
      </c>
      <c r="O68" s="245">
        <v>12</v>
      </c>
      <c r="P68" s="242">
        <v>0</v>
      </c>
      <c r="Q68" s="194"/>
      <c r="R68" s="194"/>
      <c r="S68" s="226"/>
      <c r="T68" s="260"/>
      <c r="U68" s="260"/>
      <c r="V68" s="260"/>
      <c r="W68" s="260"/>
      <c r="X68" s="260"/>
      <c r="Y68" s="567"/>
    </row>
    <row r="69" spans="1:25" s="5" customFormat="1" ht="60">
      <c r="A69" s="414"/>
      <c r="B69" s="383"/>
      <c r="C69" s="538"/>
      <c r="D69" s="271" t="s">
        <v>188</v>
      </c>
      <c r="E69" s="360"/>
      <c r="F69" s="360"/>
      <c r="G69" s="362"/>
      <c r="H69" s="69" t="s">
        <v>102</v>
      </c>
      <c r="I69" s="240">
        <v>7.4</v>
      </c>
      <c r="J69" s="245">
        <v>7.4</v>
      </c>
      <c r="K69" s="245">
        <v>0</v>
      </c>
      <c r="L69" s="242">
        <v>0</v>
      </c>
      <c r="M69" s="240">
        <v>9.9</v>
      </c>
      <c r="N69" s="245">
        <v>9.9</v>
      </c>
      <c r="O69" s="245">
        <v>0</v>
      </c>
      <c r="P69" s="242">
        <v>0</v>
      </c>
      <c r="Q69" s="194">
        <v>9.9</v>
      </c>
      <c r="R69" s="194">
        <v>9.9</v>
      </c>
      <c r="S69" s="126" t="s">
        <v>156</v>
      </c>
      <c r="T69" s="125" t="s">
        <v>103</v>
      </c>
      <c r="U69" s="259">
        <v>21</v>
      </c>
      <c r="V69" s="259">
        <v>21</v>
      </c>
      <c r="W69" s="259">
        <v>21</v>
      </c>
      <c r="X69" s="248" t="s">
        <v>230</v>
      </c>
      <c r="Y69" s="567"/>
    </row>
    <row r="70" spans="1:25" s="5" customFormat="1" ht="13.2">
      <c r="A70" s="414"/>
      <c r="B70" s="383"/>
      <c r="C70" s="560" t="s">
        <v>40</v>
      </c>
      <c r="D70" s="494" t="s">
        <v>189</v>
      </c>
      <c r="E70" s="360"/>
      <c r="F70" s="360"/>
      <c r="G70" s="362"/>
      <c r="H70" s="61" t="s">
        <v>21</v>
      </c>
      <c r="I70" s="62">
        <f t="shared" ref="I70:R70" si="24">I71</f>
        <v>12</v>
      </c>
      <c r="J70" s="162">
        <f t="shared" si="24"/>
        <v>12</v>
      </c>
      <c r="K70" s="162">
        <f t="shared" si="24"/>
        <v>0</v>
      </c>
      <c r="L70" s="163">
        <f t="shared" si="24"/>
        <v>0</v>
      </c>
      <c r="M70" s="62">
        <f t="shared" si="24"/>
        <v>0</v>
      </c>
      <c r="N70" s="162">
        <f t="shared" si="24"/>
        <v>0</v>
      </c>
      <c r="O70" s="162">
        <f t="shared" si="24"/>
        <v>0</v>
      </c>
      <c r="P70" s="163">
        <f t="shared" si="24"/>
        <v>0</v>
      </c>
      <c r="Q70" s="63">
        <f t="shared" si="24"/>
        <v>0</v>
      </c>
      <c r="R70" s="72">
        <f t="shared" si="24"/>
        <v>0</v>
      </c>
      <c r="S70" s="126"/>
      <c r="T70" s="125"/>
      <c r="U70" s="259"/>
      <c r="V70" s="259"/>
      <c r="W70" s="259"/>
      <c r="X70" s="185"/>
      <c r="Y70" s="567"/>
    </row>
    <row r="71" spans="1:25" s="5" customFormat="1" ht="38.25" customHeight="1">
      <c r="A71" s="414"/>
      <c r="B71" s="383"/>
      <c r="C71" s="538"/>
      <c r="D71" s="533"/>
      <c r="E71" s="360"/>
      <c r="F71" s="360"/>
      <c r="G71" s="362"/>
      <c r="H71" s="69" t="s">
        <v>39</v>
      </c>
      <c r="I71" s="188">
        <v>12</v>
      </c>
      <c r="J71" s="186">
        <v>12</v>
      </c>
      <c r="K71" s="186">
        <v>0</v>
      </c>
      <c r="L71" s="187">
        <v>0</v>
      </c>
      <c r="M71" s="188"/>
      <c r="N71" s="186"/>
      <c r="O71" s="186"/>
      <c r="P71" s="187"/>
      <c r="Q71" s="194"/>
      <c r="R71" s="73"/>
      <c r="S71" s="126"/>
      <c r="T71" s="125"/>
      <c r="U71" s="259"/>
      <c r="V71" s="259"/>
      <c r="W71" s="259"/>
      <c r="X71" s="185"/>
      <c r="Y71" s="567"/>
    </row>
    <row r="72" spans="1:25" s="5" customFormat="1" ht="48" customHeight="1">
      <c r="A72" s="414"/>
      <c r="B72" s="383"/>
      <c r="C72" s="560" t="s">
        <v>41</v>
      </c>
      <c r="D72" s="209" t="s">
        <v>347</v>
      </c>
      <c r="E72" s="360"/>
      <c r="F72" s="360"/>
      <c r="G72" s="362"/>
      <c r="H72" s="61" t="s">
        <v>21</v>
      </c>
      <c r="I72" s="62">
        <f t="shared" ref="I72:Q72" si="25">I73+I75+I74</f>
        <v>55.8</v>
      </c>
      <c r="J72" s="162">
        <f t="shared" si="25"/>
        <v>55.8</v>
      </c>
      <c r="K72" s="162">
        <f t="shared" si="25"/>
        <v>1.3</v>
      </c>
      <c r="L72" s="163">
        <f t="shared" si="25"/>
        <v>0</v>
      </c>
      <c r="M72" s="62">
        <f t="shared" si="25"/>
        <v>97.6</v>
      </c>
      <c r="N72" s="162">
        <f t="shared" si="25"/>
        <v>97.6</v>
      </c>
      <c r="O72" s="162">
        <f t="shared" si="25"/>
        <v>1.6</v>
      </c>
      <c r="P72" s="163">
        <f t="shared" si="25"/>
        <v>0</v>
      </c>
      <c r="Q72" s="63">
        <f t="shared" si="25"/>
        <v>97.5</v>
      </c>
      <c r="R72" s="63">
        <f>R74+R75+R73</f>
        <v>97.5</v>
      </c>
      <c r="S72" s="126" t="s">
        <v>286</v>
      </c>
      <c r="T72" s="125" t="s">
        <v>104</v>
      </c>
      <c r="U72" s="259">
        <v>2</v>
      </c>
      <c r="V72" s="259">
        <v>3</v>
      </c>
      <c r="W72" s="259">
        <v>3</v>
      </c>
      <c r="X72" s="185" t="s">
        <v>163</v>
      </c>
      <c r="Y72" s="567"/>
    </row>
    <row r="73" spans="1:25" s="5" customFormat="1" ht="15.75" customHeight="1">
      <c r="A73" s="414"/>
      <c r="B73" s="383"/>
      <c r="C73" s="514"/>
      <c r="D73" s="637" t="s">
        <v>275</v>
      </c>
      <c r="E73" s="360"/>
      <c r="F73" s="360"/>
      <c r="G73" s="362"/>
      <c r="H73" s="69" t="s">
        <v>39</v>
      </c>
      <c r="I73" s="188">
        <v>20.9</v>
      </c>
      <c r="J73" s="186">
        <v>20.9</v>
      </c>
      <c r="K73" s="186">
        <v>0</v>
      </c>
      <c r="L73" s="187">
        <v>0</v>
      </c>
      <c r="M73" s="188">
        <v>41</v>
      </c>
      <c r="N73" s="186">
        <v>41</v>
      </c>
      <c r="O73" s="186">
        <v>0</v>
      </c>
      <c r="P73" s="187">
        <v>0</v>
      </c>
      <c r="Q73" s="194">
        <v>41</v>
      </c>
      <c r="R73" s="73">
        <v>41</v>
      </c>
      <c r="S73" s="126"/>
      <c r="T73" s="125"/>
      <c r="U73" s="259"/>
      <c r="V73" s="259"/>
      <c r="W73" s="259"/>
      <c r="X73" s="185"/>
      <c r="Y73" s="567"/>
    </row>
    <row r="74" spans="1:25" s="5" customFormat="1" ht="36.75" customHeight="1">
      <c r="A74" s="414"/>
      <c r="B74" s="383"/>
      <c r="C74" s="514"/>
      <c r="D74" s="638"/>
      <c r="E74" s="360"/>
      <c r="F74" s="360"/>
      <c r="G74" s="362"/>
      <c r="H74" s="69" t="s">
        <v>112</v>
      </c>
      <c r="I74" s="188">
        <v>33.6</v>
      </c>
      <c r="J74" s="186">
        <v>33.6</v>
      </c>
      <c r="K74" s="186">
        <v>0</v>
      </c>
      <c r="L74" s="187">
        <v>0</v>
      </c>
      <c r="M74" s="188">
        <v>54.9</v>
      </c>
      <c r="N74" s="186">
        <v>54.9</v>
      </c>
      <c r="O74" s="186">
        <v>0</v>
      </c>
      <c r="P74" s="187">
        <v>0</v>
      </c>
      <c r="Q74" s="194">
        <v>54.9</v>
      </c>
      <c r="R74" s="73">
        <v>54.9</v>
      </c>
      <c r="S74" s="126" t="s">
        <v>287</v>
      </c>
      <c r="T74" s="125" t="s">
        <v>103</v>
      </c>
      <c r="U74" s="259">
        <v>45</v>
      </c>
      <c r="V74" s="259">
        <v>100</v>
      </c>
      <c r="W74" s="259">
        <v>100</v>
      </c>
      <c r="X74" s="185" t="s">
        <v>323</v>
      </c>
      <c r="Y74" s="567"/>
    </row>
    <row r="75" spans="1:25" s="5" customFormat="1" ht="38.25" customHeight="1" thickBot="1">
      <c r="A75" s="414"/>
      <c r="B75" s="383"/>
      <c r="C75" s="295"/>
      <c r="D75" s="210" t="s">
        <v>276</v>
      </c>
      <c r="E75" s="299"/>
      <c r="F75" s="299"/>
      <c r="G75" s="301"/>
      <c r="H75" s="69" t="s">
        <v>112</v>
      </c>
      <c r="I75" s="188">
        <v>1.3</v>
      </c>
      <c r="J75" s="186">
        <v>1.3</v>
      </c>
      <c r="K75" s="186">
        <v>1.3</v>
      </c>
      <c r="L75" s="187">
        <v>0</v>
      </c>
      <c r="M75" s="188">
        <v>1.7</v>
      </c>
      <c r="N75" s="186">
        <v>1.7</v>
      </c>
      <c r="O75" s="186">
        <v>1.6</v>
      </c>
      <c r="P75" s="187">
        <v>0</v>
      </c>
      <c r="Q75" s="194">
        <v>1.6</v>
      </c>
      <c r="R75" s="73">
        <v>1.6</v>
      </c>
      <c r="S75" s="31"/>
      <c r="T75" s="31"/>
      <c r="U75" s="31"/>
      <c r="V75" s="31"/>
      <c r="W75" s="31"/>
      <c r="X75" s="32"/>
      <c r="Y75" s="567"/>
    </row>
    <row r="76" spans="1:25" s="5" customFormat="1" ht="13.8" thickBot="1">
      <c r="A76" s="249" t="s">
        <v>38</v>
      </c>
      <c r="B76" s="276" t="s">
        <v>43</v>
      </c>
      <c r="C76" s="517" t="s">
        <v>18</v>
      </c>
      <c r="D76" s="518"/>
      <c r="E76" s="518"/>
      <c r="F76" s="518"/>
      <c r="G76" s="519"/>
      <c r="H76" s="269"/>
      <c r="I76" s="244">
        <f t="shared" ref="I76:R76" si="26">I66+I72+I70</f>
        <v>375.3</v>
      </c>
      <c r="J76" s="29">
        <f t="shared" si="26"/>
        <v>375.3</v>
      </c>
      <c r="K76" s="29">
        <f t="shared" si="26"/>
        <v>1.3</v>
      </c>
      <c r="L76" s="46">
        <f t="shared" si="26"/>
        <v>0</v>
      </c>
      <c r="M76" s="244">
        <f>M66+M72+M70</f>
        <v>522.29999999999995</v>
      </c>
      <c r="N76" s="29">
        <f t="shared" si="26"/>
        <v>522.29999999999995</v>
      </c>
      <c r="O76" s="29">
        <f t="shared" si="26"/>
        <v>13.6</v>
      </c>
      <c r="P76" s="46">
        <f t="shared" si="26"/>
        <v>0</v>
      </c>
      <c r="Q76" s="28">
        <f t="shared" si="26"/>
        <v>510</v>
      </c>
      <c r="R76" s="28">
        <f t="shared" si="26"/>
        <v>510</v>
      </c>
      <c r="S76" s="353"/>
      <c r="T76" s="354"/>
      <c r="U76" s="354"/>
      <c r="V76" s="354"/>
      <c r="W76" s="354"/>
      <c r="X76" s="337"/>
      <c r="Y76" s="567"/>
    </row>
    <row r="77" spans="1:25" s="5" customFormat="1" ht="13.8" thickBot="1">
      <c r="A77" s="249" t="s">
        <v>38</v>
      </c>
      <c r="B77" s="250" t="s">
        <v>57</v>
      </c>
      <c r="C77" s="309" t="s">
        <v>58</v>
      </c>
      <c r="D77" s="310"/>
      <c r="E77" s="310"/>
      <c r="F77" s="310"/>
      <c r="G77" s="310"/>
      <c r="H77" s="310"/>
      <c r="I77" s="310"/>
      <c r="J77" s="310"/>
      <c r="K77" s="310"/>
      <c r="L77" s="310"/>
      <c r="M77" s="310"/>
      <c r="N77" s="310"/>
      <c r="O77" s="310"/>
      <c r="P77" s="310"/>
      <c r="Q77" s="310"/>
      <c r="R77" s="310"/>
      <c r="S77" s="310"/>
      <c r="T77" s="310"/>
      <c r="U77" s="310"/>
      <c r="V77" s="310"/>
      <c r="W77" s="310"/>
      <c r="X77" s="311"/>
      <c r="Y77" s="567"/>
    </row>
    <row r="78" spans="1:25" s="5" customFormat="1" ht="17.25" customHeight="1">
      <c r="A78" s="290" t="s">
        <v>38</v>
      </c>
      <c r="B78" s="292" t="s">
        <v>57</v>
      </c>
      <c r="C78" s="538" t="s">
        <v>38</v>
      </c>
      <c r="D78" s="629" t="s">
        <v>334</v>
      </c>
      <c r="E78" s="298" t="s">
        <v>68</v>
      </c>
      <c r="F78" s="298" t="s">
        <v>130</v>
      </c>
      <c r="G78" s="300" t="s">
        <v>131</v>
      </c>
      <c r="H78" s="51" t="s">
        <v>21</v>
      </c>
      <c r="I78" s="55">
        <f t="shared" ref="I78:R78" si="27">I79</f>
        <v>70.2</v>
      </c>
      <c r="J78" s="56">
        <f t="shared" si="27"/>
        <v>70.2</v>
      </c>
      <c r="K78" s="56">
        <f t="shared" si="27"/>
        <v>0</v>
      </c>
      <c r="L78" s="57">
        <f t="shared" si="27"/>
        <v>0</v>
      </c>
      <c r="M78" s="55">
        <f t="shared" si="27"/>
        <v>82.8</v>
      </c>
      <c r="N78" s="56">
        <f t="shared" si="27"/>
        <v>82.8</v>
      </c>
      <c r="O78" s="56">
        <f t="shared" si="27"/>
        <v>0</v>
      </c>
      <c r="P78" s="57">
        <f t="shared" si="27"/>
        <v>0</v>
      </c>
      <c r="Q78" s="58">
        <f t="shared" si="27"/>
        <v>74.5</v>
      </c>
      <c r="R78" s="58">
        <f t="shared" si="27"/>
        <v>74.5</v>
      </c>
      <c r="S78" s="346" t="s">
        <v>190</v>
      </c>
      <c r="T78" s="328" t="s">
        <v>103</v>
      </c>
      <c r="U78" s="328">
        <v>820</v>
      </c>
      <c r="V78" s="328">
        <v>820</v>
      </c>
      <c r="W78" s="328">
        <v>820</v>
      </c>
      <c r="X78" s="314" t="s">
        <v>246</v>
      </c>
      <c r="Y78" s="567"/>
    </row>
    <row r="79" spans="1:25" s="5" customFormat="1" ht="21.75" customHeight="1">
      <c r="A79" s="414"/>
      <c r="B79" s="383"/>
      <c r="C79" s="628"/>
      <c r="D79" s="630"/>
      <c r="E79" s="360"/>
      <c r="F79" s="360"/>
      <c r="G79" s="362"/>
      <c r="H79" s="194" t="s">
        <v>102</v>
      </c>
      <c r="I79" s="188">
        <v>70.2</v>
      </c>
      <c r="J79" s="186">
        <v>70.2</v>
      </c>
      <c r="K79" s="186">
        <v>0</v>
      </c>
      <c r="L79" s="187">
        <v>0</v>
      </c>
      <c r="M79" s="188">
        <v>82.8</v>
      </c>
      <c r="N79" s="186">
        <v>82.8</v>
      </c>
      <c r="O79" s="186">
        <v>0</v>
      </c>
      <c r="P79" s="187">
        <v>0</v>
      </c>
      <c r="Q79" s="194">
        <v>74.5</v>
      </c>
      <c r="R79" s="194">
        <v>74.5</v>
      </c>
      <c r="S79" s="631"/>
      <c r="T79" s="329"/>
      <c r="U79" s="329"/>
      <c r="V79" s="329"/>
      <c r="W79" s="329"/>
      <c r="X79" s="332"/>
      <c r="Y79" s="567"/>
    </row>
    <row r="80" spans="1:25" s="5" customFormat="1" ht="12.75" customHeight="1">
      <c r="A80" s="414"/>
      <c r="B80" s="383"/>
      <c r="C80" s="628" t="s">
        <v>40</v>
      </c>
      <c r="D80" s="462" t="s">
        <v>335</v>
      </c>
      <c r="E80" s="360"/>
      <c r="F80" s="360"/>
      <c r="G80" s="362"/>
      <c r="H80" s="61" t="s">
        <v>21</v>
      </c>
      <c r="I80" s="159">
        <f t="shared" ref="I80:R80" si="28">I81</f>
        <v>13.7</v>
      </c>
      <c r="J80" s="160">
        <f t="shared" si="28"/>
        <v>13.7</v>
      </c>
      <c r="K80" s="160">
        <f t="shared" si="28"/>
        <v>13.2</v>
      </c>
      <c r="L80" s="161">
        <f t="shared" si="28"/>
        <v>0</v>
      </c>
      <c r="M80" s="159">
        <f t="shared" si="28"/>
        <v>14.4</v>
      </c>
      <c r="N80" s="160">
        <f t="shared" si="28"/>
        <v>14.4</v>
      </c>
      <c r="O80" s="160">
        <f t="shared" si="28"/>
        <v>14.2</v>
      </c>
      <c r="P80" s="161">
        <f t="shared" si="28"/>
        <v>0</v>
      </c>
      <c r="Q80" s="74">
        <f t="shared" si="28"/>
        <v>14.1</v>
      </c>
      <c r="R80" s="74">
        <f t="shared" si="28"/>
        <v>14.1</v>
      </c>
      <c r="S80" s="635"/>
      <c r="T80" s="445"/>
      <c r="U80" s="445"/>
      <c r="V80" s="445"/>
      <c r="W80" s="445"/>
      <c r="X80" s="457"/>
      <c r="Y80" s="567"/>
    </row>
    <row r="81" spans="1:25" s="5" customFormat="1" ht="36" customHeight="1">
      <c r="A81" s="414"/>
      <c r="B81" s="383"/>
      <c r="C81" s="628"/>
      <c r="D81" s="462"/>
      <c r="E81" s="361"/>
      <c r="F81" s="361"/>
      <c r="G81" s="363"/>
      <c r="H81" s="69" t="s">
        <v>102</v>
      </c>
      <c r="I81" s="188">
        <v>13.7</v>
      </c>
      <c r="J81" s="186">
        <v>13.7</v>
      </c>
      <c r="K81" s="186">
        <v>13.2</v>
      </c>
      <c r="L81" s="187">
        <v>0</v>
      </c>
      <c r="M81" s="188">
        <v>14.4</v>
      </c>
      <c r="N81" s="186">
        <v>14.4</v>
      </c>
      <c r="O81" s="186">
        <v>14.2</v>
      </c>
      <c r="P81" s="187">
        <v>0</v>
      </c>
      <c r="Q81" s="194">
        <v>14.1</v>
      </c>
      <c r="R81" s="194">
        <v>14.1</v>
      </c>
      <c r="S81" s="636"/>
      <c r="T81" s="329"/>
      <c r="U81" s="329"/>
      <c r="V81" s="329"/>
      <c r="W81" s="329"/>
      <c r="X81" s="451"/>
      <c r="Y81" s="567"/>
    </row>
    <row r="82" spans="1:25" s="5" customFormat="1" ht="12.75" customHeight="1">
      <c r="A82" s="414"/>
      <c r="B82" s="383"/>
      <c r="C82" s="560" t="s">
        <v>41</v>
      </c>
      <c r="D82" s="630" t="s">
        <v>181</v>
      </c>
      <c r="E82" s="365" t="s">
        <v>68</v>
      </c>
      <c r="F82" s="364"/>
      <c r="G82" s="632"/>
      <c r="H82" s="626" t="s">
        <v>21</v>
      </c>
      <c r="I82" s="455">
        <f t="shared" ref="I82:L82" si="29">I84+I85+I86+I87+I88+I89</f>
        <v>272.90000000000003</v>
      </c>
      <c r="J82" s="452">
        <f t="shared" si="29"/>
        <v>272.90000000000003</v>
      </c>
      <c r="K82" s="452">
        <f t="shared" si="29"/>
        <v>0</v>
      </c>
      <c r="L82" s="333">
        <f t="shared" si="29"/>
        <v>0</v>
      </c>
      <c r="M82" s="455">
        <f t="shared" ref="M82:R82" si="30">M84+M85+M86+M87+M88+M89</f>
        <v>318.39999999999998</v>
      </c>
      <c r="N82" s="452">
        <f t="shared" si="30"/>
        <v>318.39999999999998</v>
      </c>
      <c r="O82" s="452">
        <f t="shared" si="30"/>
        <v>0</v>
      </c>
      <c r="P82" s="333">
        <f t="shared" si="30"/>
        <v>0</v>
      </c>
      <c r="Q82" s="335">
        <f t="shared" si="30"/>
        <v>280.60000000000002</v>
      </c>
      <c r="R82" s="335">
        <f t="shared" si="30"/>
        <v>280.60000000000002</v>
      </c>
      <c r="S82" s="539" t="s">
        <v>191</v>
      </c>
      <c r="T82" s="445" t="s">
        <v>103</v>
      </c>
      <c r="U82" s="443">
        <f>U84+U85+U86+U87+U88+U89</f>
        <v>683</v>
      </c>
      <c r="V82" s="443">
        <f>V84+V85+V86+V87+V88+V89</f>
        <v>739</v>
      </c>
      <c r="W82" s="443">
        <f>W84+W85+W86+W87+W88+W89</f>
        <v>725</v>
      </c>
      <c r="X82" s="443">
        <f>X84+X85+X86+X87+X88+X89</f>
        <v>722</v>
      </c>
      <c r="Y82" s="567"/>
    </row>
    <row r="83" spans="1:25" s="5" customFormat="1" ht="24.75" customHeight="1">
      <c r="A83" s="414"/>
      <c r="B83" s="383"/>
      <c r="C83" s="514"/>
      <c r="D83" s="630"/>
      <c r="E83" s="360"/>
      <c r="F83" s="364"/>
      <c r="G83" s="632"/>
      <c r="H83" s="627"/>
      <c r="I83" s="456"/>
      <c r="J83" s="453"/>
      <c r="K83" s="453"/>
      <c r="L83" s="334"/>
      <c r="M83" s="456"/>
      <c r="N83" s="453"/>
      <c r="O83" s="453"/>
      <c r="P83" s="334"/>
      <c r="Q83" s="336"/>
      <c r="R83" s="336"/>
      <c r="S83" s="425"/>
      <c r="T83" s="446"/>
      <c r="U83" s="444"/>
      <c r="V83" s="444"/>
      <c r="W83" s="444"/>
      <c r="X83" s="444"/>
      <c r="Y83" s="567"/>
    </row>
    <row r="84" spans="1:25" s="5" customFormat="1" ht="16.5" customHeight="1">
      <c r="A84" s="414"/>
      <c r="B84" s="383"/>
      <c r="C84" s="514"/>
      <c r="D84" s="264" t="s">
        <v>59</v>
      </c>
      <c r="E84" s="360"/>
      <c r="F84" s="247" t="s">
        <v>141</v>
      </c>
      <c r="G84" s="284" t="s">
        <v>142</v>
      </c>
      <c r="H84" s="69" t="s">
        <v>102</v>
      </c>
      <c r="I84" s="188">
        <v>48.4</v>
      </c>
      <c r="J84" s="186">
        <v>48.4</v>
      </c>
      <c r="K84" s="186">
        <v>0</v>
      </c>
      <c r="L84" s="187">
        <v>0</v>
      </c>
      <c r="M84" s="188">
        <v>50</v>
      </c>
      <c r="N84" s="186">
        <v>50</v>
      </c>
      <c r="O84" s="186">
        <v>0</v>
      </c>
      <c r="P84" s="187">
        <v>0</v>
      </c>
      <c r="Q84" s="194">
        <v>46</v>
      </c>
      <c r="R84" s="194">
        <v>46</v>
      </c>
      <c r="S84" s="425"/>
      <c r="T84" s="446"/>
      <c r="U84" s="75">
        <v>110</v>
      </c>
      <c r="V84" s="75">
        <v>131</v>
      </c>
      <c r="W84" s="75">
        <v>131</v>
      </c>
      <c r="X84" s="76">
        <v>131</v>
      </c>
      <c r="Y84" s="567"/>
    </row>
    <row r="85" spans="1:25" s="5" customFormat="1" ht="24" customHeight="1">
      <c r="A85" s="414"/>
      <c r="B85" s="383"/>
      <c r="C85" s="514"/>
      <c r="D85" s="264" t="s">
        <v>60</v>
      </c>
      <c r="E85" s="360"/>
      <c r="F85" s="247" t="s">
        <v>143</v>
      </c>
      <c r="G85" s="284" t="s">
        <v>144</v>
      </c>
      <c r="H85" s="69" t="s">
        <v>102</v>
      </c>
      <c r="I85" s="188">
        <v>58.9</v>
      </c>
      <c r="J85" s="186">
        <v>58.9</v>
      </c>
      <c r="K85" s="186">
        <v>0</v>
      </c>
      <c r="L85" s="187">
        <v>0</v>
      </c>
      <c r="M85" s="188">
        <v>78.7</v>
      </c>
      <c r="N85" s="186">
        <v>78.7</v>
      </c>
      <c r="O85" s="186">
        <v>0</v>
      </c>
      <c r="P85" s="187">
        <v>0</v>
      </c>
      <c r="Q85" s="194">
        <v>58.9</v>
      </c>
      <c r="R85" s="194">
        <v>58.9</v>
      </c>
      <c r="S85" s="425"/>
      <c r="T85" s="446"/>
      <c r="U85" s="75">
        <v>146</v>
      </c>
      <c r="V85" s="75">
        <v>146</v>
      </c>
      <c r="W85" s="75">
        <v>135</v>
      </c>
      <c r="X85" s="76">
        <v>130</v>
      </c>
      <c r="Y85" s="567"/>
    </row>
    <row r="86" spans="1:25" s="5" customFormat="1" ht="27.75" customHeight="1">
      <c r="A86" s="414"/>
      <c r="B86" s="383"/>
      <c r="C86" s="514"/>
      <c r="D86" s="264" t="s">
        <v>61</v>
      </c>
      <c r="E86" s="360"/>
      <c r="F86" s="247" t="s">
        <v>146</v>
      </c>
      <c r="G86" s="284" t="s">
        <v>145</v>
      </c>
      <c r="H86" s="69" t="s">
        <v>102</v>
      </c>
      <c r="I86" s="188">
        <v>23.8</v>
      </c>
      <c r="J86" s="186">
        <v>23.8</v>
      </c>
      <c r="K86" s="186">
        <v>0</v>
      </c>
      <c r="L86" s="187">
        <v>0</v>
      </c>
      <c r="M86" s="188">
        <v>32</v>
      </c>
      <c r="N86" s="186">
        <v>32</v>
      </c>
      <c r="O86" s="186">
        <v>0</v>
      </c>
      <c r="P86" s="187">
        <v>0</v>
      </c>
      <c r="Q86" s="194">
        <v>29</v>
      </c>
      <c r="R86" s="194">
        <v>29</v>
      </c>
      <c r="S86" s="425"/>
      <c r="T86" s="446"/>
      <c r="U86" s="75">
        <v>55</v>
      </c>
      <c r="V86" s="75">
        <v>75</v>
      </c>
      <c r="W86" s="75">
        <v>75</v>
      </c>
      <c r="X86" s="76">
        <v>75</v>
      </c>
      <c r="Y86" s="567"/>
    </row>
    <row r="87" spans="1:25" s="5" customFormat="1" ht="17.25" customHeight="1">
      <c r="A87" s="414"/>
      <c r="B87" s="383"/>
      <c r="C87" s="514"/>
      <c r="D87" s="264" t="s">
        <v>62</v>
      </c>
      <c r="E87" s="360"/>
      <c r="F87" s="247" t="s">
        <v>148</v>
      </c>
      <c r="G87" s="284" t="s">
        <v>147</v>
      </c>
      <c r="H87" s="69" t="s">
        <v>102</v>
      </c>
      <c r="I87" s="188">
        <v>50.7</v>
      </c>
      <c r="J87" s="186">
        <v>50.7</v>
      </c>
      <c r="K87" s="186">
        <v>0</v>
      </c>
      <c r="L87" s="187">
        <v>0</v>
      </c>
      <c r="M87" s="188">
        <v>52</v>
      </c>
      <c r="N87" s="186">
        <v>52</v>
      </c>
      <c r="O87" s="186">
        <v>0</v>
      </c>
      <c r="P87" s="187">
        <v>0</v>
      </c>
      <c r="Q87" s="194">
        <v>47</v>
      </c>
      <c r="R87" s="194">
        <v>47</v>
      </c>
      <c r="S87" s="425"/>
      <c r="T87" s="446"/>
      <c r="U87" s="75">
        <v>130</v>
      </c>
      <c r="V87" s="75">
        <v>130</v>
      </c>
      <c r="W87" s="75">
        <v>130</v>
      </c>
      <c r="X87" s="76">
        <v>130</v>
      </c>
      <c r="Y87" s="567"/>
    </row>
    <row r="88" spans="1:25" s="5" customFormat="1" ht="19.5" customHeight="1">
      <c r="A88" s="414"/>
      <c r="B88" s="383"/>
      <c r="C88" s="514"/>
      <c r="D88" s="264" t="s">
        <v>63</v>
      </c>
      <c r="E88" s="360"/>
      <c r="F88" s="247" t="s">
        <v>149</v>
      </c>
      <c r="G88" s="284" t="s">
        <v>150</v>
      </c>
      <c r="H88" s="69" t="s">
        <v>102</v>
      </c>
      <c r="I88" s="188">
        <v>35.4</v>
      </c>
      <c r="J88" s="186">
        <v>35.4</v>
      </c>
      <c r="K88" s="186">
        <v>0</v>
      </c>
      <c r="L88" s="187">
        <v>0</v>
      </c>
      <c r="M88" s="188">
        <v>37.799999999999997</v>
      </c>
      <c r="N88" s="186">
        <v>37.799999999999997</v>
      </c>
      <c r="O88" s="186">
        <v>0</v>
      </c>
      <c r="P88" s="187">
        <v>0</v>
      </c>
      <c r="Q88" s="194">
        <v>35</v>
      </c>
      <c r="R88" s="194">
        <v>35</v>
      </c>
      <c r="S88" s="425"/>
      <c r="T88" s="446"/>
      <c r="U88" s="75">
        <v>89</v>
      </c>
      <c r="V88" s="75">
        <v>87</v>
      </c>
      <c r="W88" s="75">
        <v>84</v>
      </c>
      <c r="X88" s="76">
        <v>86</v>
      </c>
      <c r="Y88" s="567"/>
    </row>
    <row r="89" spans="1:25" s="5" customFormat="1" ht="16.5" customHeight="1" thickBot="1">
      <c r="A89" s="414"/>
      <c r="B89" s="383"/>
      <c r="C89" s="295"/>
      <c r="D89" s="264" t="s">
        <v>64</v>
      </c>
      <c r="E89" s="299"/>
      <c r="F89" s="247" t="s">
        <v>151</v>
      </c>
      <c r="G89" s="284" t="s">
        <v>152</v>
      </c>
      <c r="H89" s="69" t="s">
        <v>102</v>
      </c>
      <c r="I89" s="188">
        <v>55.7</v>
      </c>
      <c r="J89" s="186">
        <v>55.7</v>
      </c>
      <c r="K89" s="186">
        <v>0</v>
      </c>
      <c r="L89" s="187">
        <v>0</v>
      </c>
      <c r="M89" s="188">
        <v>67.900000000000006</v>
      </c>
      <c r="N89" s="186">
        <v>67.900000000000006</v>
      </c>
      <c r="O89" s="186">
        <v>0</v>
      </c>
      <c r="P89" s="187">
        <v>0</v>
      </c>
      <c r="Q89" s="194">
        <v>64.7</v>
      </c>
      <c r="R89" s="194">
        <v>64.7</v>
      </c>
      <c r="S89" s="515"/>
      <c r="T89" s="345"/>
      <c r="U89" s="75">
        <v>153</v>
      </c>
      <c r="V89" s="75">
        <v>170</v>
      </c>
      <c r="W89" s="75">
        <v>170</v>
      </c>
      <c r="X89" s="76">
        <v>170</v>
      </c>
      <c r="Y89" s="567"/>
    </row>
    <row r="90" spans="1:25" s="5" customFormat="1" ht="12.75" customHeight="1" thickBot="1">
      <c r="A90" s="249" t="s">
        <v>38</v>
      </c>
      <c r="B90" s="37" t="s">
        <v>57</v>
      </c>
      <c r="C90" s="342" t="s">
        <v>18</v>
      </c>
      <c r="D90" s="343"/>
      <c r="E90" s="343"/>
      <c r="F90" s="343"/>
      <c r="G90" s="344"/>
      <c r="H90" s="239"/>
      <c r="I90" s="28">
        <f t="shared" ref="I90:R90" si="31">I78+I80+I82</f>
        <v>356.80000000000007</v>
      </c>
      <c r="J90" s="29">
        <f t="shared" si="31"/>
        <v>356.80000000000007</v>
      </c>
      <c r="K90" s="29">
        <f t="shared" si="31"/>
        <v>13.2</v>
      </c>
      <c r="L90" s="30">
        <f t="shared" si="31"/>
        <v>0</v>
      </c>
      <c r="M90" s="28">
        <f t="shared" si="31"/>
        <v>415.59999999999997</v>
      </c>
      <c r="N90" s="29">
        <f t="shared" si="31"/>
        <v>415.59999999999997</v>
      </c>
      <c r="O90" s="29">
        <f t="shared" si="31"/>
        <v>14.2</v>
      </c>
      <c r="P90" s="30">
        <f t="shared" si="31"/>
        <v>0</v>
      </c>
      <c r="Q90" s="239">
        <f t="shared" si="31"/>
        <v>369.20000000000005</v>
      </c>
      <c r="R90" s="239">
        <f t="shared" si="31"/>
        <v>369.20000000000005</v>
      </c>
      <c r="S90" s="353"/>
      <c r="T90" s="354"/>
      <c r="U90" s="354"/>
      <c r="V90" s="354"/>
      <c r="W90" s="354"/>
      <c r="X90" s="337"/>
      <c r="Y90" s="567"/>
    </row>
    <row r="91" spans="1:25" s="5" customFormat="1" ht="12.75" customHeight="1" thickBot="1">
      <c r="A91" s="249" t="s">
        <v>38</v>
      </c>
      <c r="B91" s="37" t="s">
        <v>65</v>
      </c>
      <c r="C91" s="325" t="s">
        <v>66</v>
      </c>
      <c r="D91" s="326"/>
      <c r="E91" s="310"/>
      <c r="F91" s="310"/>
      <c r="G91" s="310"/>
      <c r="H91" s="310"/>
      <c r="I91" s="326"/>
      <c r="J91" s="326"/>
      <c r="K91" s="326"/>
      <c r="L91" s="326"/>
      <c r="M91" s="326"/>
      <c r="N91" s="326"/>
      <c r="O91" s="326"/>
      <c r="P91" s="326"/>
      <c r="Q91" s="326"/>
      <c r="R91" s="326"/>
      <c r="S91" s="310"/>
      <c r="T91" s="310"/>
      <c r="U91" s="310"/>
      <c r="V91" s="310"/>
      <c r="W91" s="310"/>
      <c r="X91" s="311"/>
      <c r="Y91" s="567"/>
    </row>
    <row r="92" spans="1:25" s="5" customFormat="1" ht="15" customHeight="1">
      <c r="A92" s="290" t="s">
        <v>38</v>
      </c>
      <c r="B92" s="523" t="s">
        <v>65</v>
      </c>
      <c r="C92" s="661" t="s">
        <v>38</v>
      </c>
      <c r="D92" s="690" t="s">
        <v>340</v>
      </c>
      <c r="E92" s="662" t="s">
        <v>68</v>
      </c>
      <c r="F92" s="298" t="s">
        <v>130</v>
      </c>
      <c r="G92" s="683" t="s">
        <v>131</v>
      </c>
      <c r="H92" s="217" t="s">
        <v>21</v>
      </c>
      <c r="I92" s="52">
        <f>I93</f>
        <v>184.5</v>
      </c>
      <c r="J92" s="53">
        <f t="shared" ref="J92:R92" si="32">J93</f>
        <v>184.5</v>
      </c>
      <c r="K92" s="53">
        <f t="shared" si="32"/>
        <v>0</v>
      </c>
      <c r="L92" s="180">
        <f t="shared" si="32"/>
        <v>0</v>
      </c>
      <c r="M92" s="52">
        <f>M93</f>
        <v>137</v>
      </c>
      <c r="N92" s="53">
        <f t="shared" si="32"/>
        <v>137</v>
      </c>
      <c r="O92" s="53">
        <f t="shared" si="32"/>
        <v>0</v>
      </c>
      <c r="P92" s="180">
        <f t="shared" si="32"/>
        <v>0</v>
      </c>
      <c r="Q92" s="111">
        <f t="shared" si="32"/>
        <v>175</v>
      </c>
      <c r="R92" s="58">
        <f t="shared" si="32"/>
        <v>175</v>
      </c>
      <c r="S92" s="689"/>
      <c r="T92" s="450"/>
      <c r="U92" s="450"/>
      <c r="V92" s="450"/>
      <c r="W92" s="450"/>
      <c r="X92" s="450"/>
      <c r="Y92" s="567"/>
    </row>
    <row r="93" spans="1:25" s="5" customFormat="1" ht="20.25" customHeight="1">
      <c r="A93" s="414"/>
      <c r="B93" s="524"/>
      <c r="C93" s="628"/>
      <c r="D93" s="682"/>
      <c r="E93" s="663"/>
      <c r="F93" s="360"/>
      <c r="G93" s="645"/>
      <c r="H93" s="218" t="s">
        <v>39</v>
      </c>
      <c r="I93" s="188">
        <v>184.5</v>
      </c>
      <c r="J93" s="186">
        <v>184.5</v>
      </c>
      <c r="K93" s="186">
        <v>0</v>
      </c>
      <c r="L93" s="179">
        <v>0</v>
      </c>
      <c r="M93" s="188">
        <v>137</v>
      </c>
      <c r="N93" s="186">
        <v>137</v>
      </c>
      <c r="O93" s="186">
        <v>0</v>
      </c>
      <c r="P93" s="179">
        <v>0</v>
      </c>
      <c r="Q93" s="223">
        <v>175</v>
      </c>
      <c r="R93" s="194">
        <v>175</v>
      </c>
      <c r="S93" s="668"/>
      <c r="T93" s="451"/>
      <c r="U93" s="451"/>
      <c r="V93" s="451"/>
      <c r="W93" s="451"/>
      <c r="X93" s="451"/>
      <c r="Y93" s="567"/>
    </row>
    <row r="94" spans="1:25" s="5" customFormat="1" ht="12.75" customHeight="1">
      <c r="A94" s="414"/>
      <c r="B94" s="524"/>
      <c r="C94" s="628" t="s">
        <v>40</v>
      </c>
      <c r="D94" s="682" t="s">
        <v>296</v>
      </c>
      <c r="E94" s="663"/>
      <c r="F94" s="360"/>
      <c r="G94" s="645"/>
      <c r="H94" s="219" t="s">
        <v>21</v>
      </c>
      <c r="I94" s="62">
        <f t="shared" ref="I94:R94" si="33">I96+I95</f>
        <v>927.1</v>
      </c>
      <c r="J94" s="162">
        <f t="shared" si="33"/>
        <v>927.1</v>
      </c>
      <c r="K94" s="162">
        <f t="shared" si="33"/>
        <v>0</v>
      </c>
      <c r="L94" s="221">
        <f t="shared" si="33"/>
        <v>0</v>
      </c>
      <c r="M94" s="62">
        <f t="shared" si="33"/>
        <v>1343.8999999999999</v>
      </c>
      <c r="N94" s="162">
        <f t="shared" si="33"/>
        <v>1343.8999999999999</v>
      </c>
      <c r="O94" s="162">
        <f t="shared" si="33"/>
        <v>0</v>
      </c>
      <c r="P94" s="221">
        <f t="shared" si="33"/>
        <v>0</v>
      </c>
      <c r="Q94" s="77">
        <f t="shared" si="33"/>
        <v>1341</v>
      </c>
      <c r="R94" s="63">
        <f t="shared" si="33"/>
        <v>1341</v>
      </c>
      <c r="S94" s="686" t="s">
        <v>192</v>
      </c>
      <c r="T94" s="445" t="s">
        <v>103</v>
      </c>
      <c r="U94" s="443">
        <v>800</v>
      </c>
      <c r="V94" s="443">
        <v>800</v>
      </c>
      <c r="W94" s="443">
        <v>800</v>
      </c>
      <c r="X94" s="495" t="s">
        <v>164</v>
      </c>
      <c r="Y94" s="567"/>
    </row>
    <row r="95" spans="1:25" s="5" customFormat="1" ht="16.5" customHeight="1">
      <c r="A95" s="414"/>
      <c r="B95" s="524"/>
      <c r="C95" s="628"/>
      <c r="D95" s="682"/>
      <c r="E95" s="663"/>
      <c r="F95" s="360"/>
      <c r="G95" s="645"/>
      <c r="H95" s="220" t="s">
        <v>39</v>
      </c>
      <c r="I95" s="188">
        <v>927.1</v>
      </c>
      <c r="J95" s="186">
        <v>927.1</v>
      </c>
      <c r="K95" s="186">
        <v>0</v>
      </c>
      <c r="L95" s="179">
        <v>0</v>
      </c>
      <c r="M95" s="188">
        <v>1076.0999999999999</v>
      </c>
      <c r="N95" s="186">
        <v>1076.0999999999999</v>
      </c>
      <c r="O95" s="186">
        <v>0</v>
      </c>
      <c r="P95" s="179">
        <v>0</v>
      </c>
      <c r="Q95" s="223">
        <v>1341</v>
      </c>
      <c r="R95" s="194">
        <v>1341</v>
      </c>
      <c r="S95" s="687"/>
      <c r="T95" s="446"/>
      <c r="U95" s="454"/>
      <c r="V95" s="454"/>
      <c r="W95" s="454"/>
      <c r="X95" s="323"/>
      <c r="Y95" s="567"/>
    </row>
    <row r="96" spans="1:25" s="5" customFormat="1" ht="16.5" customHeight="1">
      <c r="A96" s="414"/>
      <c r="B96" s="524"/>
      <c r="C96" s="628"/>
      <c r="D96" s="682"/>
      <c r="E96" s="663"/>
      <c r="F96" s="360"/>
      <c r="G96" s="645"/>
      <c r="H96" s="220" t="s">
        <v>112</v>
      </c>
      <c r="I96" s="188"/>
      <c r="J96" s="186"/>
      <c r="K96" s="186"/>
      <c r="L96" s="179"/>
      <c r="M96" s="188">
        <v>267.8</v>
      </c>
      <c r="N96" s="186">
        <v>267.8</v>
      </c>
      <c r="O96" s="186">
        <v>0</v>
      </c>
      <c r="P96" s="179">
        <v>0</v>
      </c>
      <c r="Q96" s="223"/>
      <c r="R96" s="194"/>
      <c r="S96" s="688"/>
      <c r="T96" s="329"/>
      <c r="U96" s="444"/>
      <c r="V96" s="444"/>
      <c r="W96" s="444"/>
      <c r="X96" s="324"/>
      <c r="Y96" s="567"/>
    </row>
    <row r="97" spans="1:25" s="5" customFormat="1" ht="14.25" customHeight="1">
      <c r="A97" s="414"/>
      <c r="B97" s="524"/>
      <c r="C97" s="628" t="s">
        <v>41</v>
      </c>
      <c r="D97" s="682" t="s">
        <v>341</v>
      </c>
      <c r="E97" s="663"/>
      <c r="F97" s="360"/>
      <c r="G97" s="645"/>
      <c r="H97" s="88" t="s">
        <v>21</v>
      </c>
      <c r="I97" s="159">
        <f>I98</f>
        <v>35.700000000000003</v>
      </c>
      <c r="J97" s="160">
        <f t="shared" ref="J97:R97" si="34">J98</f>
        <v>35.700000000000003</v>
      </c>
      <c r="K97" s="160">
        <f t="shared" si="34"/>
        <v>0</v>
      </c>
      <c r="L97" s="222">
        <f t="shared" si="34"/>
        <v>0</v>
      </c>
      <c r="M97" s="159">
        <f>M98</f>
        <v>0.9</v>
      </c>
      <c r="N97" s="160">
        <f t="shared" si="34"/>
        <v>0.9</v>
      </c>
      <c r="O97" s="160">
        <f t="shared" si="34"/>
        <v>0</v>
      </c>
      <c r="P97" s="222">
        <f t="shared" si="34"/>
        <v>0</v>
      </c>
      <c r="Q97" s="77">
        <f t="shared" si="34"/>
        <v>0.9</v>
      </c>
      <c r="R97" s="63">
        <f t="shared" si="34"/>
        <v>0.9</v>
      </c>
      <c r="S97" s="666"/>
      <c r="T97" s="457"/>
      <c r="U97" s="447"/>
      <c r="V97" s="447"/>
      <c r="W97" s="447"/>
      <c r="X97" s="447"/>
      <c r="Y97" s="567"/>
    </row>
    <row r="98" spans="1:25" s="5" customFormat="1" ht="14.25" customHeight="1">
      <c r="A98" s="414"/>
      <c r="B98" s="524"/>
      <c r="C98" s="628"/>
      <c r="D98" s="682"/>
      <c r="E98" s="663"/>
      <c r="F98" s="360"/>
      <c r="G98" s="645"/>
      <c r="H98" s="218" t="s">
        <v>102</v>
      </c>
      <c r="I98" s="188">
        <v>35.700000000000003</v>
      </c>
      <c r="J98" s="186">
        <v>35.700000000000003</v>
      </c>
      <c r="K98" s="186">
        <v>0</v>
      </c>
      <c r="L98" s="179">
        <v>0</v>
      </c>
      <c r="M98" s="188">
        <v>0.9</v>
      </c>
      <c r="N98" s="186">
        <v>0.9</v>
      </c>
      <c r="O98" s="186">
        <v>0</v>
      </c>
      <c r="P98" s="179">
        <v>0</v>
      </c>
      <c r="Q98" s="223">
        <v>0.9</v>
      </c>
      <c r="R98" s="194">
        <v>0.9</v>
      </c>
      <c r="S98" s="667"/>
      <c r="T98" s="665"/>
      <c r="U98" s="448"/>
      <c r="V98" s="448"/>
      <c r="W98" s="448"/>
      <c r="X98" s="448"/>
      <c r="Y98" s="567"/>
    </row>
    <row r="99" spans="1:25" s="5" customFormat="1" ht="13.5" customHeight="1">
      <c r="A99" s="414"/>
      <c r="B99" s="524"/>
      <c r="C99" s="628" t="s">
        <v>42</v>
      </c>
      <c r="D99" s="682" t="s">
        <v>342</v>
      </c>
      <c r="E99" s="663"/>
      <c r="F99" s="360"/>
      <c r="G99" s="645"/>
      <c r="H99" s="88" t="s">
        <v>21</v>
      </c>
      <c r="I99" s="62">
        <f>I100</f>
        <v>147.19999999999999</v>
      </c>
      <c r="J99" s="162">
        <f t="shared" ref="J99:R103" si="35">J100</f>
        <v>147.19999999999999</v>
      </c>
      <c r="K99" s="162">
        <f t="shared" si="35"/>
        <v>0</v>
      </c>
      <c r="L99" s="221">
        <f t="shared" si="35"/>
        <v>0</v>
      </c>
      <c r="M99" s="62">
        <f>M100</f>
        <v>602.5</v>
      </c>
      <c r="N99" s="162">
        <f t="shared" si="35"/>
        <v>602.5</v>
      </c>
      <c r="O99" s="162">
        <f t="shared" si="35"/>
        <v>0</v>
      </c>
      <c r="P99" s="221">
        <f t="shared" si="35"/>
        <v>0</v>
      </c>
      <c r="Q99" s="77">
        <f t="shared" si="35"/>
        <v>0</v>
      </c>
      <c r="R99" s="63">
        <f t="shared" si="35"/>
        <v>0</v>
      </c>
      <c r="S99" s="667"/>
      <c r="T99" s="665"/>
      <c r="U99" s="448"/>
      <c r="V99" s="448"/>
      <c r="W99" s="448"/>
      <c r="X99" s="448"/>
      <c r="Y99" s="567"/>
    </row>
    <row r="100" spans="1:25" s="5" customFormat="1" ht="17.25" customHeight="1">
      <c r="A100" s="414"/>
      <c r="B100" s="524"/>
      <c r="C100" s="628"/>
      <c r="D100" s="682"/>
      <c r="E100" s="663"/>
      <c r="F100" s="360"/>
      <c r="G100" s="645"/>
      <c r="H100" s="89" t="s">
        <v>39</v>
      </c>
      <c r="I100" s="188">
        <v>147.19999999999999</v>
      </c>
      <c r="J100" s="186">
        <v>147.19999999999999</v>
      </c>
      <c r="K100" s="186">
        <v>0</v>
      </c>
      <c r="L100" s="179">
        <v>0</v>
      </c>
      <c r="M100" s="188">
        <v>602.5</v>
      </c>
      <c r="N100" s="186">
        <v>602.5</v>
      </c>
      <c r="O100" s="186">
        <v>0</v>
      </c>
      <c r="P100" s="179">
        <v>0</v>
      </c>
      <c r="Q100" s="223"/>
      <c r="R100" s="194"/>
      <c r="S100" s="667"/>
      <c r="T100" s="665"/>
      <c r="U100" s="448"/>
      <c r="V100" s="448"/>
      <c r="W100" s="448"/>
      <c r="X100" s="448"/>
      <c r="Y100" s="567"/>
    </row>
    <row r="101" spans="1:25" s="5" customFormat="1" ht="13.5" customHeight="1">
      <c r="A101" s="414"/>
      <c r="B101" s="524"/>
      <c r="C101" s="628" t="s">
        <v>44</v>
      </c>
      <c r="D101" s="682" t="s">
        <v>324</v>
      </c>
      <c r="E101" s="663"/>
      <c r="F101" s="360"/>
      <c r="G101" s="645"/>
      <c r="H101" s="88" t="s">
        <v>21</v>
      </c>
      <c r="I101" s="62">
        <f>I102</f>
        <v>0</v>
      </c>
      <c r="J101" s="162">
        <f t="shared" si="35"/>
        <v>0</v>
      </c>
      <c r="K101" s="162">
        <f t="shared" si="35"/>
        <v>0</v>
      </c>
      <c r="L101" s="221">
        <f t="shared" si="35"/>
        <v>0</v>
      </c>
      <c r="M101" s="62">
        <f>M102</f>
        <v>145.4</v>
      </c>
      <c r="N101" s="162">
        <f t="shared" si="35"/>
        <v>145.4</v>
      </c>
      <c r="O101" s="162">
        <f t="shared" si="35"/>
        <v>0</v>
      </c>
      <c r="P101" s="221">
        <f t="shared" si="35"/>
        <v>0</v>
      </c>
      <c r="Q101" s="77">
        <f t="shared" si="35"/>
        <v>145.4</v>
      </c>
      <c r="R101" s="63">
        <f t="shared" si="35"/>
        <v>145.4</v>
      </c>
      <c r="S101" s="667"/>
      <c r="T101" s="665"/>
      <c r="U101" s="448"/>
      <c r="V101" s="448"/>
      <c r="W101" s="448"/>
      <c r="X101" s="448"/>
      <c r="Y101" s="567"/>
    </row>
    <row r="102" spans="1:25" s="5" customFormat="1" ht="60.75" customHeight="1" thickBot="1">
      <c r="A102" s="414"/>
      <c r="B102" s="524"/>
      <c r="C102" s="654"/>
      <c r="D102" s="685"/>
      <c r="E102" s="663"/>
      <c r="F102" s="360"/>
      <c r="G102" s="645"/>
      <c r="H102" s="89" t="s">
        <v>102</v>
      </c>
      <c r="I102" s="137"/>
      <c r="J102" s="134"/>
      <c r="K102" s="134"/>
      <c r="L102" s="148"/>
      <c r="M102" s="137">
        <v>145.4</v>
      </c>
      <c r="N102" s="134">
        <v>145.4</v>
      </c>
      <c r="O102" s="134">
        <v>0</v>
      </c>
      <c r="P102" s="148">
        <v>0</v>
      </c>
      <c r="Q102" s="224">
        <v>145.4</v>
      </c>
      <c r="R102" s="36">
        <v>145.4</v>
      </c>
      <c r="S102" s="667"/>
      <c r="T102" s="665"/>
      <c r="U102" s="448"/>
      <c r="V102" s="448"/>
      <c r="W102" s="448"/>
      <c r="X102" s="448"/>
      <c r="Y102" s="567"/>
    </row>
    <row r="103" spans="1:25" s="5" customFormat="1" ht="13.5" customHeight="1">
      <c r="A103" s="414"/>
      <c r="B103" s="524"/>
      <c r="C103" s="628" t="s">
        <v>44</v>
      </c>
      <c r="D103" s="682" t="s">
        <v>352</v>
      </c>
      <c r="E103" s="663"/>
      <c r="F103" s="360"/>
      <c r="G103" s="645"/>
      <c r="H103" s="88" t="s">
        <v>21</v>
      </c>
      <c r="I103" s="62">
        <f>I104</f>
        <v>0</v>
      </c>
      <c r="J103" s="162">
        <f t="shared" si="35"/>
        <v>0</v>
      </c>
      <c r="K103" s="162">
        <f t="shared" si="35"/>
        <v>0</v>
      </c>
      <c r="L103" s="221">
        <f t="shared" si="35"/>
        <v>0</v>
      </c>
      <c r="M103" s="62">
        <f>M104</f>
        <v>31.3</v>
      </c>
      <c r="N103" s="162">
        <f t="shared" si="35"/>
        <v>31.3</v>
      </c>
      <c r="O103" s="162">
        <f t="shared" si="35"/>
        <v>0</v>
      </c>
      <c r="P103" s="221">
        <f t="shared" si="35"/>
        <v>0</v>
      </c>
      <c r="Q103" s="77">
        <f t="shared" si="35"/>
        <v>0</v>
      </c>
      <c r="R103" s="63">
        <f t="shared" si="35"/>
        <v>0</v>
      </c>
      <c r="S103" s="668"/>
      <c r="T103" s="451"/>
      <c r="U103" s="449"/>
      <c r="V103" s="449"/>
      <c r="W103" s="449"/>
      <c r="X103" s="449"/>
      <c r="Y103" s="567"/>
    </row>
    <row r="104" spans="1:25" s="5" customFormat="1" ht="60.75" customHeight="1" thickBot="1">
      <c r="A104" s="291"/>
      <c r="B104" s="525"/>
      <c r="C104" s="654"/>
      <c r="D104" s="685"/>
      <c r="E104" s="664"/>
      <c r="F104" s="299"/>
      <c r="G104" s="684"/>
      <c r="H104" s="89" t="s">
        <v>102</v>
      </c>
      <c r="I104" s="137"/>
      <c r="J104" s="134"/>
      <c r="K104" s="134"/>
      <c r="L104" s="148"/>
      <c r="M104" s="137">
        <v>31.3</v>
      </c>
      <c r="N104" s="134">
        <v>31.3</v>
      </c>
      <c r="O104" s="134">
        <v>0</v>
      </c>
      <c r="P104" s="148">
        <v>0</v>
      </c>
      <c r="Q104" s="224">
        <v>0</v>
      </c>
      <c r="R104" s="36">
        <v>0</v>
      </c>
      <c r="S104" s="225" t="s">
        <v>325</v>
      </c>
      <c r="T104" s="36" t="s">
        <v>103</v>
      </c>
      <c r="U104" s="45"/>
      <c r="V104" s="45">
        <v>100</v>
      </c>
      <c r="W104" s="45">
        <v>100</v>
      </c>
      <c r="X104" s="81">
        <v>100</v>
      </c>
      <c r="Y104" s="567"/>
    </row>
    <row r="105" spans="1:25" s="5" customFormat="1" ht="12.75" customHeight="1" thickBot="1">
      <c r="A105" s="249" t="s">
        <v>38</v>
      </c>
      <c r="B105" s="250" t="s">
        <v>65</v>
      </c>
      <c r="C105" s="659" t="s">
        <v>18</v>
      </c>
      <c r="D105" s="659"/>
      <c r="E105" s="490"/>
      <c r="F105" s="490"/>
      <c r="G105" s="491"/>
      <c r="H105" s="269"/>
      <c r="I105" s="40">
        <f t="shared" ref="I105:R105" si="36">I92+I94+I97+I103+I99+I101</f>
        <v>1294.5</v>
      </c>
      <c r="J105" s="41">
        <f t="shared" si="36"/>
        <v>1294.5</v>
      </c>
      <c r="K105" s="41">
        <f t="shared" si="36"/>
        <v>0</v>
      </c>
      <c r="L105" s="42">
        <f t="shared" si="36"/>
        <v>0</v>
      </c>
      <c r="M105" s="40">
        <f t="shared" si="36"/>
        <v>2261</v>
      </c>
      <c r="N105" s="41">
        <f t="shared" si="36"/>
        <v>2261</v>
      </c>
      <c r="O105" s="41">
        <f t="shared" si="36"/>
        <v>0</v>
      </c>
      <c r="P105" s="42">
        <f t="shared" si="36"/>
        <v>0</v>
      </c>
      <c r="Q105" s="133">
        <f t="shared" si="36"/>
        <v>1662.3000000000002</v>
      </c>
      <c r="R105" s="133">
        <f t="shared" si="36"/>
        <v>1662.3000000000002</v>
      </c>
      <c r="S105" s="338"/>
      <c r="T105" s="338"/>
      <c r="U105" s="338"/>
      <c r="V105" s="338"/>
      <c r="W105" s="338"/>
      <c r="X105" s="338"/>
      <c r="Y105" s="567"/>
    </row>
    <row r="106" spans="1:25" s="5" customFormat="1" ht="12.75" customHeight="1" thickBot="1">
      <c r="A106" s="249" t="s">
        <v>38</v>
      </c>
      <c r="B106" s="250" t="s">
        <v>67</v>
      </c>
      <c r="C106" s="325" t="s">
        <v>277</v>
      </c>
      <c r="D106" s="326"/>
      <c r="E106" s="326"/>
      <c r="F106" s="326"/>
      <c r="G106" s="326"/>
      <c r="H106" s="310"/>
      <c r="I106" s="310"/>
      <c r="J106" s="310"/>
      <c r="K106" s="310"/>
      <c r="L106" s="310"/>
      <c r="M106" s="310"/>
      <c r="N106" s="310"/>
      <c r="O106" s="310"/>
      <c r="P106" s="310"/>
      <c r="Q106" s="310"/>
      <c r="R106" s="310"/>
      <c r="S106" s="310"/>
      <c r="T106" s="310"/>
      <c r="U106" s="310"/>
      <c r="V106" s="310"/>
      <c r="W106" s="310"/>
      <c r="X106" s="311"/>
      <c r="Y106" s="567"/>
    </row>
    <row r="107" spans="1:25" s="5" customFormat="1" ht="15.75" customHeight="1">
      <c r="A107" s="290" t="s">
        <v>38</v>
      </c>
      <c r="B107" s="523" t="s">
        <v>67</v>
      </c>
      <c r="C107" s="661" t="s">
        <v>38</v>
      </c>
      <c r="D107" s="483" t="s">
        <v>349</v>
      </c>
      <c r="E107" s="377" t="s">
        <v>68</v>
      </c>
      <c r="F107" s="377" t="s">
        <v>130</v>
      </c>
      <c r="G107" s="389" t="s">
        <v>131</v>
      </c>
      <c r="H107" s="132" t="s">
        <v>21</v>
      </c>
      <c r="I107" s="237">
        <f t="shared" ref="I107:R107" si="37">I108</f>
        <v>186.4</v>
      </c>
      <c r="J107" s="261">
        <f t="shared" si="37"/>
        <v>186.4</v>
      </c>
      <c r="K107" s="261">
        <f t="shared" si="37"/>
        <v>0</v>
      </c>
      <c r="L107" s="236">
        <f t="shared" si="37"/>
        <v>0</v>
      </c>
      <c r="M107" s="237">
        <f t="shared" si="37"/>
        <v>202.7</v>
      </c>
      <c r="N107" s="261">
        <f t="shared" si="37"/>
        <v>202.7</v>
      </c>
      <c r="O107" s="261">
        <f t="shared" si="37"/>
        <v>0</v>
      </c>
      <c r="P107" s="236">
        <f t="shared" si="37"/>
        <v>0</v>
      </c>
      <c r="Q107" s="71">
        <f t="shared" si="37"/>
        <v>190.6</v>
      </c>
      <c r="R107" s="71">
        <f t="shared" si="37"/>
        <v>190.6</v>
      </c>
      <c r="S107" s="346" t="s">
        <v>193</v>
      </c>
      <c r="T107" s="328" t="s">
        <v>103</v>
      </c>
      <c r="U107" s="328">
        <v>500</v>
      </c>
      <c r="V107" s="328">
        <v>500</v>
      </c>
      <c r="W107" s="328">
        <v>500</v>
      </c>
      <c r="X107" s="314" t="s">
        <v>161</v>
      </c>
      <c r="Y107" s="567"/>
    </row>
    <row r="108" spans="1:25" s="5" customFormat="1" ht="17.25" customHeight="1">
      <c r="A108" s="414"/>
      <c r="B108" s="524"/>
      <c r="C108" s="628"/>
      <c r="D108" s="462"/>
      <c r="E108" s="364"/>
      <c r="F108" s="364"/>
      <c r="G108" s="390"/>
      <c r="H108" s="272" t="s">
        <v>102</v>
      </c>
      <c r="I108" s="240">
        <v>186.4</v>
      </c>
      <c r="J108" s="245">
        <v>186.4</v>
      </c>
      <c r="K108" s="245">
        <v>0</v>
      </c>
      <c r="L108" s="242">
        <v>0</v>
      </c>
      <c r="M108" s="240">
        <v>202.7</v>
      </c>
      <c r="N108" s="245">
        <v>202.7</v>
      </c>
      <c r="O108" s="245">
        <v>0</v>
      </c>
      <c r="P108" s="242">
        <v>0</v>
      </c>
      <c r="Q108" s="253">
        <v>190.6</v>
      </c>
      <c r="R108" s="253">
        <v>190.6</v>
      </c>
      <c r="S108" s="631"/>
      <c r="T108" s="329"/>
      <c r="U108" s="329"/>
      <c r="V108" s="329"/>
      <c r="W108" s="329"/>
      <c r="X108" s="332"/>
      <c r="Y108" s="567"/>
    </row>
    <row r="109" spans="1:25" s="5" customFormat="1" ht="17.25" customHeight="1">
      <c r="A109" s="414"/>
      <c r="B109" s="524"/>
      <c r="C109" s="628" t="s">
        <v>40</v>
      </c>
      <c r="D109" s="462" t="s">
        <v>350</v>
      </c>
      <c r="E109" s="364"/>
      <c r="F109" s="364"/>
      <c r="G109" s="390"/>
      <c r="H109" s="151" t="s">
        <v>21</v>
      </c>
      <c r="I109" s="62">
        <f t="shared" ref="I109:R111" si="38">I110</f>
        <v>5.6</v>
      </c>
      <c r="J109" s="162">
        <f t="shared" si="38"/>
        <v>5.6</v>
      </c>
      <c r="K109" s="162">
        <f t="shared" si="38"/>
        <v>5.5</v>
      </c>
      <c r="L109" s="163">
        <f t="shared" si="38"/>
        <v>0</v>
      </c>
      <c r="M109" s="62">
        <f t="shared" si="38"/>
        <v>6.1</v>
      </c>
      <c r="N109" s="162">
        <f t="shared" si="38"/>
        <v>6.1</v>
      </c>
      <c r="O109" s="162">
        <f t="shared" si="38"/>
        <v>6</v>
      </c>
      <c r="P109" s="163">
        <f t="shared" si="38"/>
        <v>0</v>
      </c>
      <c r="Q109" s="63">
        <f t="shared" si="38"/>
        <v>5.7</v>
      </c>
      <c r="R109" s="63">
        <f t="shared" si="38"/>
        <v>5.7</v>
      </c>
      <c r="S109" s="184"/>
      <c r="T109" s="260"/>
      <c r="U109" s="260"/>
      <c r="V109" s="260"/>
      <c r="W109" s="260"/>
      <c r="X109" s="235"/>
      <c r="Y109" s="567"/>
    </row>
    <row r="110" spans="1:25" s="5" customFormat="1" ht="17.25" customHeight="1" thickBot="1">
      <c r="A110" s="414"/>
      <c r="B110" s="524"/>
      <c r="C110" s="628"/>
      <c r="D110" s="462"/>
      <c r="E110" s="364"/>
      <c r="F110" s="364"/>
      <c r="G110" s="390"/>
      <c r="H110" s="152" t="s">
        <v>102</v>
      </c>
      <c r="I110" s="137">
        <v>5.6</v>
      </c>
      <c r="J110" s="134">
        <v>5.6</v>
      </c>
      <c r="K110" s="134">
        <v>5.5</v>
      </c>
      <c r="L110" s="135">
        <v>0</v>
      </c>
      <c r="M110" s="137">
        <v>6.1</v>
      </c>
      <c r="N110" s="134">
        <v>6.1</v>
      </c>
      <c r="O110" s="134">
        <v>6</v>
      </c>
      <c r="P110" s="135">
        <v>0</v>
      </c>
      <c r="Q110" s="36">
        <v>5.7</v>
      </c>
      <c r="R110" s="36">
        <v>5.7</v>
      </c>
      <c r="S110" s="184"/>
      <c r="T110" s="260"/>
      <c r="U110" s="260"/>
      <c r="V110" s="260"/>
      <c r="W110" s="260"/>
      <c r="X110" s="235"/>
      <c r="Y110" s="567"/>
    </row>
    <row r="111" spans="1:25" s="5" customFormat="1" ht="16.5" customHeight="1">
      <c r="A111" s="414"/>
      <c r="B111" s="524"/>
      <c r="C111" s="628" t="s">
        <v>41</v>
      </c>
      <c r="D111" s="462" t="s">
        <v>274</v>
      </c>
      <c r="E111" s="364"/>
      <c r="F111" s="364"/>
      <c r="G111" s="390"/>
      <c r="H111" s="151" t="s">
        <v>21</v>
      </c>
      <c r="I111" s="62">
        <f t="shared" si="38"/>
        <v>3.5</v>
      </c>
      <c r="J111" s="162">
        <f t="shared" si="38"/>
        <v>3.5</v>
      </c>
      <c r="K111" s="162">
        <f t="shared" si="38"/>
        <v>0</v>
      </c>
      <c r="L111" s="163">
        <f t="shared" si="38"/>
        <v>0</v>
      </c>
      <c r="M111" s="62">
        <f t="shared" si="38"/>
        <v>3.5</v>
      </c>
      <c r="N111" s="162">
        <f t="shared" si="38"/>
        <v>3.5</v>
      </c>
      <c r="O111" s="162">
        <f t="shared" si="38"/>
        <v>0</v>
      </c>
      <c r="P111" s="163">
        <f t="shared" si="38"/>
        <v>0</v>
      </c>
      <c r="Q111" s="63">
        <f t="shared" si="38"/>
        <v>3.5</v>
      </c>
      <c r="R111" s="63">
        <f t="shared" si="38"/>
        <v>3.5</v>
      </c>
      <c r="S111" s="635"/>
      <c r="T111" s="445"/>
      <c r="U111" s="445"/>
      <c r="V111" s="445"/>
      <c r="W111" s="445"/>
      <c r="X111" s="457"/>
      <c r="Y111" s="567"/>
    </row>
    <row r="112" spans="1:25" s="5" customFormat="1" ht="20.25" customHeight="1" thickBot="1">
      <c r="A112" s="414"/>
      <c r="B112" s="524"/>
      <c r="C112" s="654"/>
      <c r="D112" s="660"/>
      <c r="E112" s="436"/>
      <c r="F112" s="436"/>
      <c r="G112" s="516"/>
      <c r="H112" s="152" t="s">
        <v>39</v>
      </c>
      <c r="I112" s="137">
        <v>3.5</v>
      </c>
      <c r="J112" s="134">
        <v>3.5</v>
      </c>
      <c r="K112" s="134">
        <v>0</v>
      </c>
      <c r="L112" s="135">
        <v>0</v>
      </c>
      <c r="M112" s="137">
        <v>3.5</v>
      </c>
      <c r="N112" s="134">
        <v>3.5</v>
      </c>
      <c r="O112" s="134">
        <v>0</v>
      </c>
      <c r="P112" s="135">
        <v>0</v>
      </c>
      <c r="Q112" s="36">
        <v>3.5</v>
      </c>
      <c r="R112" s="36">
        <v>3.5</v>
      </c>
      <c r="S112" s="472"/>
      <c r="T112" s="345"/>
      <c r="U112" s="345"/>
      <c r="V112" s="345"/>
      <c r="W112" s="345"/>
      <c r="X112" s="669"/>
      <c r="Y112" s="567"/>
    </row>
    <row r="113" spans="1:25" s="5" customFormat="1" ht="12.75" customHeight="1" thickBot="1">
      <c r="A113" s="249" t="s">
        <v>38</v>
      </c>
      <c r="B113" s="275" t="s">
        <v>67</v>
      </c>
      <c r="C113" s="517" t="s">
        <v>18</v>
      </c>
      <c r="D113" s="518"/>
      <c r="E113" s="518"/>
      <c r="F113" s="518"/>
      <c r="G113" s="658"/>
      <c r="H113" s="269"/>
      <c r="I113" s="244">
        <f t="shared" ref="I113:R113" si="39">I107+I111+I109</f>
        <v>195.5</v>
      </c>
      <c r="J113" s="29">
        <f t="shared" si="39"/>
        <v>195.5</v>
      </c>
      <c r="K113" s="29">
        <f t="shared" si="39"/>
        <v>5.5</v>
      </c>
      <c r="L113" s="46">
        <f t="shared" si="39"/>
        <v>0</v>
      </c>
      <c r="M113" s="244">
        <f t="shared" si="39"/>
        <v>212.29999999999998</v>
      </c>
      <c r="N113" s="29">
        <f t="shared" si="39"/>
        <v>212.29999999999998</v>
      </c>
      <c r="O113" s="29">
        <f t="shared" si="39"/>
        <v>6</v>
      </c>
      <c r="P113" s="46">
        <f t="shared" si="39"/>
        <v>0</v>
      </c>
      <c r="Q113" s="28">
        <f t="shared" si="39"/>
        <v>199.79999999999998</v>
      </c>
      <c r="R113" s="28">
        <f t="shared" si="39"/>
        <v>199.79999999999998</v>
      </c>
      <c r="S113" s="353"/>
      <c r="T113" s="354"/>
      <c r="U113" s="354"/>
      <c r="V113" s="354"/>
      <c r="W113" s="354"/>
      <c r="X113" s="337"/>
      <c r="Y113" s="567"/>
    </row>
    <row r="114" spans="1:25" s="5" customFormat="1" ht="12.75" customHeight="1" thickBot="1">
      <c r="A114" s="249" t="s">
        <v>38</v>
      </c>
      <c r="B114" s="250" t="s">
        <v>68</v>
      </c>
      <c r="C114" s="439" t="s">
        <v>244</v>
      </c>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567"/>
    </row>
    <row r="115" spans="1:25" s="5" customFormat="1" ht="12.75" customHeight="1">
      <c r="A115" s="290" t="s">
        <v>38</v>
      </c>
      <c r="B115" s="292" t="s">
        <v>68</v>
      </c>
      <c r="C115" s="294" t="s">
        <v>38</v>
      </c>
      <c r="D115" s="296" t="s">
        <v>165</v>
      </c>
      <c r="E115" s="298" t="s">
        <v>68</v>
      </c>
      <c r="F115" s="298" t="s">
        <v>130</v>
      </c>
      <c r="G115" s="300" t="s">
        <v>131</v>
      </c>
      <c r="H115" s="51" t="s">
        <v>21</v>
      </c>
      <c r="I115" s="111">
        <f t="shared" ref="I115:R115" si="40">I116</f>
        <v>2266.3000000000002</v>
      </c>
      <c r="J115" s="53">
        <f t="shared" si="40"/>
        <v>2266.3000000000002</v>
      </c>
      <c r="K115" s="53">
        <f t="shared" si="40"/>
        <v>0</v>
      </c>
      <c r="L115" s="112">
        <f t="shared" si="40"/>
        <v>0</v>
      </c>
      <c r="M115" s="111">
        <f t="shared" si="40"/>
        <v>2119</v>
      </c>
      <c r="N115" s="53">
        <f t="shared" si="40"/>
        <v>2119</v>
      </c>
      <c r="O115" s="53">
        <f t="shared" si="40"/>
        <v>0</v>
      </c>
      <c r="P115" s="112">
        <f t="shared" si="40"/>
        <v>0</v>
      </c>
      <c r="Q115" s="52">
        <f t="shared" si="40"/>
        <v>2200</v>
      </c>
      <c r="R115" s="52">
        <f t="shared" si="40"/>
        <v>2200</v>
      </c>
      <c r="S115" s="346" t="s">
        <v>247</v>
      </c>
      <c r="T115" s="328" t="s">
        <v>103</v>
      </c>
      <c r="U115" s="652" t="s">
        <v>166</v>
      </c>
      <c r="V115" s="652" t="s">
        <v>326</v>
      </c>
      <c r="W115" s="652" t="s">
        <v>326</v>
      </c>
      <c r="X115" s="314" t="s">
        <v>326</v>
      </c>
      <c r="Y115" s="567"/>
    </row>
    <row r="116" spans="1:25" s="5" customFormat="1" ht="21.75" customHeight="1">
      <c r="A116" s="414"/>
      <c r="B116" s="383"/>
      <c r="C116" s="538"/>
      <c r="D116" s="533"/>
      <c r="E116" s="360"/>
      <c r="F116" s="360"/>
      <c r="G116" s="362"/>
      <c r="H116" s="69" t="s">
        <v>112</v>
      </c>
      <c r="I116" s="149">
        <v>2266.3000000000002</v>
      </c>
      <c r="J116" s="186">
        <v>2266.3000000000002</v>
      </c>
      <c r="K116" s="186">
        <v>0</v>
      </c>
      <c r="L116" s="150">
        <v>0</v>
      </c>
      <c r="M116" s="149">
        <v>2119</v>
      </c>
      <c r="N116" s="186">
        <v>2119</v>
      </c>
      <c r="O116" s="186">
        <v>0</v>
      </c>
      <c r="P116" s="150">
        <v>0</v>
      </c>
      <c r="Q116" s="194">
        <v>2200</v>
      </c>
      <c r="R116" s="73">
        <v>2200</v>
      </c>
      <c r="S116" s="631"/>
      <c r="T116" s="329"/>
      <c r="U116" s="653"/>
      <c r="V116" s="653"/>
      <c r="W116" s="653"/>
      <c r="X116" s="332"/>
      <c r="Y116" s="567"/>
    </row>
    <row r="117" spans="1:25" s="5" customFormat="1" ht="15.75" customHeight="1">
      <c r="A117" s="414"/>
      <c r="B117" s="383"/>
      <c r="C117" s="560" t="s">
        <v>40</v>
      </c>
      <c r="D117" s="494" t="s">
        <v>167</v>
      </c>
      <c r="E117" s="360"/>
      <c r="F117" s="360"/>
      <c r="G117" s="362"/>
      <c r="H117" s="61" t="s">
        <v>21</v>
      </c>
      <c r="I117" s="77">
        <f t="shared" ref="I117:R119" si="41">I118</f>
        <v>90.6</v>
      </c>
      <c r="J117" s="162">
        <f t="shared" si="41"/>
        <v>89.6</v>
      </c>
      <c r="K117" s="162">
        <f t="shared" si="41"/>
        <v>63.5</v>
      </c>
      <c r="L117" s="164">
        <f t="shared" si="41"/>
        <v>1</v>
      </c>
      <c r="M117" s="77">
        <f t="shared" si="41"/>
        <v>84.8</v>
      </c>
      <c r="N117" s="162">
        <f t="shared" si="41"/>
        <v>83.8</v>
      </c>
      <c r="O117" s="162">
        <f t="shared" si="41"/>
        <v>62.4</v>
      </c>
      <c r="P117" s="164">
        <f t="shared" si="41"/>
        <v>1</v>
      </c>
      <c r="Q117" s="77">
        <f t="shared" si="41"/>
        <v>88</v>
      </c>
      <c r="R117" s="77">
        <f t="shared" si="41"/>
        <v>88</v>
      </c>
      <c r="S117" s="635"/>
      <c r="T117" s="445"/>
      <c r="U117" s="445"/>
      <c r="V117" s="445"/>
      <c r="W117" s="445"/>
      <c r="X117" s="650"/>
      <c r="Y117" s="567"/>
    </row>
    <row r="118" spans="1:25" s="5" customFormat="1" ht="33" customHeight="1" thickBot="1">
      <c r="A118" s="414"/>
      <c r="B118" s="383"/>
      <c r="C118" s="295"/>
      <c r="D118" s="297"/>
      <c r="E118" s="360"/>
      <c r="F118" s="360"/>
      <c r="G118" s="362"/>
      <c r="H118" s="233" t="s">
        <v>112</v>
      </c>
      <c r="I118" s="137">
        <v>90.6</v>
      </c>
      <c r="J118" s="134">
        <v>89.6</v>
      </c>
      <c r="K118" s="134">
        <v>63.5</v>
      </c>
      <c r="L118" s="148">
        <v>1</v>
      </c>
      <c r="M118" s="137">
        <v>84.8</v>
      </c>
      <c r="N118" s="134">
        <v>83.8</v>
      </c>
      <c r="O118" s="134">
        <v>62.4</v>
      </c>
      <c r="P118" s="148">
        <v>1</v>
      </c>
      <c r="Q118" s="36">
        <v>88</v>
      </c>
      <c r="R118" s="80">
        <v>88</v>
      </c>
      <c r="S118" s="472"/>
      <c r="T118" s="345"/>
      <c r="U118" s="345"/>
      <c r="V118" s="345"/>
      <c r="W118" s="345"/>
      <c r="X118" s="651"/>
      <c r="Y118" s="567"/>
    </row>
    <row r="119" spans="1:25" s="5" customFormat="1" ht="15.75" customHeight="1">
      <c r="A119" s="414"/>
      <c r="B119" s="383"/>
      <c r="C119" s="560" t="s">
        <v>41</v>
      </c>
      <c r="D119" s="494" t="s">
        <v>268</v>
      </c>
      <c r="E119" s="360"/>
      <c r="F119" s="360"/>
      <c r="G119" s="362"/>
      <c r="H119" s="61" t="s">
        <v>21</v>
      </c>
      <c r="I119" s="77">
        <f t="shared" si="41"/>
        <v>0</v>
      </c>
      <c r="J119" s="162">
        <f t="shared" si="41"/>
        <v>0</v>
      </c>
      <c r="K119" s="162">
        <f t="shared" si="41"/>
        <v>0</v>
      </c>
      <c r="L119" s="164">
        <f t="shared" si="41"/>
        <v>0</v>
      </c>
      <c r="M119" s="77">
        <f t="shared" si="41"/>
        <v>0</v>
      </c>
      <c r="N119" s="162">
        <f t="shared" si="41"/>
        <v>0</v>
      </c>
      <c r="O119" s="162">
        <f t="shared" si="41"/>
        <v>0</v>
      </c>
      <c r="P119" s="164">
        <f t="shared" si="41"/>
        <v>0</v>
      </c>
      <c r="Q119" s="77">
        <f t="shared" si="41"/>
        <v>30</v>
      </c>
      <c r="R119" s="77">
        <f t="shared" si="41"/>
        <v>30</v>
      </c>
      <c r="S119" s="635"/>
      <c r="T119" s="445"/>
      <c r="U119" s="445"/>
      <c r="V119" s="445"/>
      <c r="W119" s="445"/>
      <c r="X119" s="650"/>
      <c r="Y119" s="567"/>
    </row>
    <row r="120" spans="1:25" s="5" customFormat="1" ht="43.5" customHeight="1" thickBot="1">
      <c r="A120" s="291"/>
      <c r="B120" s="293"/>
      <c r="C120" s="295"/>
      <c r="D120" s="297"/>
      <c r="E120" s="299"/>
      <c r="F120" s="299"/>
      <c r="G120" s="301"/>
      <c r="H120" s="233" t="s">
        <v>112</v>
      </c>
      <c r="I120" s="137"/>
      <c r="J120" s="134"/>
      <c r="K120" s="134"/>
      <c r="L120" s="148"/>
      <c r="M120" s="137"/>
      <c r="N120" s="134"/>
      <c r="O120" s="134"/>
      <c r="P120" s="148"/>
      <c r="Q120" s="36">
        <v>30</v>
      </c>
      <c r="R120" s="80">
        <v>30</v>
      </c>
      <c r="S120" s="472"/>
      <c r="T120" s="345"/>
      <c r="U120" s="345"/>
      <c r="V120" s="345"/>
      <c r="W120" s="345"/>
      <c r="X120" s="651"/>
      <c r="Y120" s="567"/>
    </row>
    <row r="121" spans="1:25" s="5" customFormat="1" ht="12.75" customHeight="1" thickBot="1">
      <c r="A121" s="249" t="s">
        <v>38</v>
      </c>
      <c r="B121" s="37" t="s">
        <v>68</v>
      </c>
      <c r="C121" s="342" t="s">
        <v>18</v>
      </c>
      <c r="D121" s="518"/>
      <c r="E121" s="518"/>
      <c r="F121" s="518"/>
      <c r="G121" s="519"/>
      <c r="H121" s="286"/>
      <c r="I121" s="40">
        <f t="shared" ref="I121:L121" si="42">I115+I119+I117</f>
        <v>2356.9</v>
      </c>
      <c r="J121" s="41">
        <f t="shared" si="42"/>
        <v>2355.9</v>
      </c>
      <c r="K121" s="41">
        <f t="shared" si="42"/>
        <v>63.5</v>
      </c>
      <c r="L121" s="42">
        <f t="shared" si="42"/>
        <v>1</v>
      </c>
      <c r="M121" s="40">
        <f t="shared" ref="M121:R121" si="43">M115+M119+M117</f>
        <v>2203.8000000000002</v>
      </c>
      <c r="N121" s="41">
        <f t="shared" si="43"/>
        <v>2202.8000000000002</v>
      </c>
      <c r="O121" s="41">
        <f t="shared" si="43"/>
        <v>62.4</v>
      </c>
      <c r="P121" s="42">
        <f t="shared" si="43"/>
        <v>1</v>
      </c>
      <c r="Q121" s="40">
        <f t="shared" si="43"/>
        <v>2318</v>
      </c>
      <c r="R121" s="40">
        <f t="shared" si="43"/>
        <v>2318</v>
      </c>
      <c r="S121" s="428"/>
      <c r="T121" s="428"/>
      <c r="U121" s="428"/>
      <c r="V121" s="428"/>
      <c r="W121" s="428"/>
      <c r="X121" s="429"/>
      <c r="Y121" s="567"/>
    </row>
    <row r="122" spans="1:25" s="5" customFormat="1" ht="12.75" customHeight="1" thickBot="1">
      <c r="A122" s="249" t="s">
        <v>38</v>
      </c>
      <c r="B122" s="250" t="s">
        <v>69</v>
      </c>
      <c r="C122" s="309" t="s">
        <v>70</v>
      </c>
      <c r="D122" s="310"/>
      <c r="E122" s="310"/>
      <c r="F122" s="310"/>
      <c r="G122" s="310"/>
      <c r="H122" s="310"/>
      <c r="I122" s="310"/>
      <c r="J122" s="310"/>
      <c r="K122" s="310"/>
      <c r="L122" s="310"/>
      <c r="M122" s="310"/>
      <c r="N122" s="310"/>
      <c r="O122" s="310"/>
      <c r="P122" s="310"/>
      <c r="Q122" s="310"/>
      <c r="R122" s="310"/>
      <c r="S122" s="310"/>
      <c r="T122" s="310"/>
      <c r="U122" s="310"/>
      <c r="V122" s="310"/>
      <c r="W122" s="310"/>
      <c r="X122" s="311"/>
      <c r="Y122" s="567"/>
    </row>
    <row r="123" spans="1:25" s="5" customFormat="1" ht="12.75" customHeight="1">
      <c r="A123" s="290" t="s">
        <v>38</v>
      </c>
      <c r="B123" s="292" t="s">
        <v>69</v>
      </c>
      <c r="C123" s="384" t="s">
        <v>38</v>
      </c>
      <c r="D123" s="533" t="s">
        <v>194</v>
      </c>
      <c r="E123" s="298" t="s">
        <v>68</v>
      </c>
      <c r="F123" s="298" t="s">
        <v>130</v>
      </c>
      <c r="G123" s="300" t="s">
        <v>131</v>
      </c>
      <c r="H123" s="283" t="s">
        <v>21</v>
      </c>
      <c r="I123" s="237">
        <f t="shared" ref="I123:R123" si="44">I124</f>
        <v>5193.7</v>
      </c>
      <c r="J123" s="261">
        <f t="shared" si="44"/>
        <v>5193.7</v>
      </c>
      <c r="K123" s="261">
        <f t="shared" si="44"/>
        <v>0</v>
      </c>
      <c r="L123" s="236">
        <f t="shared" si="44"/>
        <v>0</v>
      </c>
      <c r="M123" s="237">
        <f t="shared" si="44"/>
        <v>5249.2</v>
      </c>
      <c r="N123" s="261">
        <f t="shared" si="44"/>
        <v>5249.2</v>
      </c>
      <c r="O123" s="261">
        <f t="shared" si="44"/>
        <v>0</v>
      </c>
      <c r="P123" s="236">
        <f t="shared" si="44"/>
        <v>0</v>
      </c>
      <c r="Q123" s="71">
        <f t="shared" si="44"/>
        <v>5249.2</v>
      </c>
      <c r="R123" s="71">
        <f t="shared" si="44"/>
        <v>5249.2</v>
      </c>
      <c r="S123" s="346" t="s">
        <v>196</v>
      </c>
      <c r="T123" s="328" t="s">
        <v>105</v>
      </c>
      <c r="U123" s="328">
        <v>4900</v>
      </c>
      <c r="V123" s="328">
        <v>4900</v>
      </c>
      <c r="W123" s="328">
        <v>4900</v>
      </c>
      <c r="X123" s="314" t="s">
        <v>168</v>
      </c>
      <c r="Y123" s="567"/>
    </row>
    <row r="124" spans="1:25" s="5" customFormat="1" ht="17.25" customHeight="1">
      <c r="A124" s="414"/>
      <c r="B124" s="383"/>
      <c r="C124" s="461"/>
      <c r="D124" s="462"/>
      <c r="E124" s="360"/>
      <c r="F124" s="360"/>
      <c r="G124" s="362"/>
      <c r="H124" s="248" t="s">
        <v>112</v>
      </c>
      <c r="I124" s="240">
        <v>5193.7</v>
      </c>
      <c r="J124" s="245">
        <v>5193.7</v>
      </c>
      <c r="K124" s="245">
        <v>0</v>
      </c>
      <c r="L124" s="242">
        <v>0</v>
      </c>
      <c r="M124" s="240">
        <v>5249.2</v>
      </c>
      <c r="N124" s="245">
        <v>5249.2</v>
      </c>
      <c r="O124" s="245">
        <v>0</v>
      </c>
      <c r="P124" s="242">
        <v>0</v>
      </c>
      <c r="Q124" s="253">
        <v>5249.2</v>
      </c>
      <c r="R124" s="253">
        <v>5249.2</v>
      </c>
      <c r="S124" s="631"/>
      <c r="T124" s="329"/>
      <c r="U124" s="329"/>
      <c r="V124" s="329"/>
      <c r="W124" s="329"/>
      <c r="X124" s="332"/>
      <c r="Y124" s="567"/>
    </row>
    <row r="125" spans="1:25" s="5" customFormat="1" ht="13.2">
      <c r="A125" s="414"/>
      <c r="B125" s="383"/>
      <c r="C125" s="461" t="s">
        <v>40</v>
      </c>
      <c r="D125" s="462" t="s">
        <v>195</v>
      </c>
      <c r="E125" s="360"/>
      <c r="F125" s="360"/>
      <c r="G125" s="362"/>
      <c r="H125" s="61" t="s">
        <v>21</v>
      </c>
      <c r="I125" s="62">
        <f t="shared" ref="I125:R127" si="45">I126</f>
        <v>36.4</v>
      </c>
      <c r="J125" s="162">
        <f t="shared" si="45"/>
        <v>36.4</v>
      </c>
      <c r="K125" s="162">
        <f t="shared" si="45"/>
        <v>33</v>
      </c>
      <c r="L125" s="163">
        <f t="shared" si="45"/>
        <v>0</v>
      </c>
      <c r="M125" s="62">
        <f t="shared" si="45"/>
        <v>36.700000000000003</v>
      </c>
      <c r="N125" s="162">
        <f t="shared" si="45"/>
        <v>36.700000000000003</v>
      </c>
      <c r="O125" s="162">
        <f t="shared" si="45"/>
        <v>34.1</v>
      </c>
      <c r="P125" s="163">
        <f t="shared" si="45"/>
        <v>0</v>
      </c>
      <c r="Q125" s="63">
        <f t="shared" si="45"/>
        <v>36.700000000000003</v>
      </c>
      <c r="R125" s="63">
        <f t="shared" si="45"/>
        <v>36.700000000000003</v>
      </c>
      <c r="S125" s="20"/>
      <c r="T125" s="38"/>
      <c r="U125" s="16"/>
      <c r="V125" s="16"/>
      <c r="W125" s="16"/>
      <c r="X125" s="32"/>
      <c r="Y125" s="567"/>
    </row>
    <row r="126" spans="1:25" s="5" customFormat="1" ht="12" customHeight="1" thickBot="1">
      <c r="A126" s="414"/>
      <c r="B126" s="383"/>
      <c r="C126" s="385"/>
      <c r="D126" s="494"/>
      <c r="E126" s="360"/>
      <c r="F126" s="360"/>
      <c r="G126" s="362"/>
      <c r="H126" s="70" t="s">
        <v>112</v>
      </c>
      <c r="I126" s="240">
        <v>36.4</v>
      </c>
      <c r="J126" s="245">
        <v>36.4</v>
      </c>
      <c r="K126" s="245">
        <v>33</v>
      </c>
      <c r="L126" s="242">
        <v>0</v>
      </c>
      <c r="M126" s="240">
        <v>36.700000000000003</v>
      </c>
      <c r="N126" s="245">
        <v>36.700000000000003</v>
      </c>
      <c r="O126" s="245">
        <v>34.1</v>
      </c>
      <c r="P126" s="242">
        <v>0</v>
      </c>
      <c r="Q126" s="253">
        <v>36.700000000000003</v>
      </c>
      <c r="R126" s="36">
        <v>36.700000000000003</v>
      </c>
      <c r="S126" s="33"/>
      <c r="T126" s="34"/>
      <c r="U126" s="33"/>
      <c r="V126" s="33"/>
      <c r="W126" s="33"/>
      <c r="X126" s="35"/>
      <c r="Y126" s="567"/>
    </row>
    <row r="127" spans="1:25" s="5" customFormat="1" ht="13.2">
      <c r="A127" s="414"/>
      <c r="B127" s="383"/>
      <c r="C127" s="461" t="s">
        <v>41</v>
      </c>
      <c r="D127" s="462" t="s">
        <v>288</v>
      </c>
      <c r="E127" s="360"/>
      <c r="F127" s="360"/>
      <c r="G127" s="362"/>
      <c r="H127" s="61" t="s">
        <v>21</v>
      </c>
      <c r="I127" s="62">
        <f t="shared" si="45"/>
        <v>3.2</v>
      </c>
      <c r="J127" s="162">
        <f t="shared" si="45"/>
        <v>3.2</v>
      </c>
      <c r="K127" s="162">
        <f t="shared" si="45"/>
        <v>0</v>
      </c>
      <c r="L127" s="163">
        <f t="shared" si="45"/>
        <v>0</v>
      </c>
      <c r="M127" s="62">
        <f t="shared" si="45"/>
        <v>0.4</v>
      </c>
      <c r="N127" s="162">
        <f t="shared" si="45"/>
        <v>0.4</v>
      </c>
      <c r="O127" s="162">
        <f t="shared" si="45"/>
        <v>0</v>
      </c>
      <c r="P127" s="163">
        <f t="shared" si="45"/>
        <v>0</v>
      </c>
      <c r="Q127" s="63">
        <f t="shared" si="45"/>
        <v>0</v>
      </c>
      <c r="R127" s="63">
        <f t="shared" si="45"/>
        <v>0</v>
      </c>
      <c r="S127" s="20"/>
      <c r="T127" s="38"/>
      <c r="U127" s="16"/>
      <c r="V127" s="16"/>
      <c r="W127" s="16"/>
      <c r="X127" s="32"/>
      <c r="Y127" s="567"/>
    </row>
    <row r="128" spans="1:25" s="5" customFormat="1" ht="34.5" customHeight="1" thickBot="1">
      <c r="A128" s="291"/>
      <c r="B128" s="293"/>
      <c r="C128" s="385"/>
      <c r="D128" s="494"/>
      <c r="E128" s="299"/>
      <c r="F128" s="299"/>
      <c r="G128" s="301"/>
      <c r="H128" s="70" t="s">
        <v>112</v>
      </c>
      <c r="I128" s="240">
        <v>3.2</v>
      </c>
      <c r="J128" s="245">
        <v>3.2</v>
      </c>
      <c r="K128" s="245">
        <v>0</v>
      </c>
      <c r="L128" s="242">
        <v>0</v>
      </c>
      <c r="M128" s="240">
        <v>0.4</v>
      </c>
      <c r="N128" s="245">
        <v>0.4</v>
      </c>
      <c r="O128" s="245">
        <v>0</v>
      </c>
      <c r="P128" s="242">
        <v>0</v>
      </c>
      <c r="Q128" s="253"/>
      <c r="R128" s="36"/>
      <c r="S128" s="33"/>
      <c r="T128" s="34"/>
      <c r="U128" s="33"/>
      <c r="V128" s="33"/>
      <c r="W128" s="33"/>
      <c r="X128" s="35"/>
      <c r="Y128" s="567"/>
    </row>
    <row r="129" spans="1:25" s="5" customFormat="1" ht="12.75" customHeight="1" thickBot="1">
      <c r="A129" s="249" t="s">
        <v>38</v>
      </c>
      <c r="B129" s="276" t="s">
        <v>69</v>
      </c>
      <c r="C129" s="342" t="s">
        <v>18</v>
      </c>
      <c r="D129" s="343"/>
      <c r="E129" s="343"/>
      <c r="F129" s="343"/>
      <c r="G129" s="391"/>
      <c r="H129" s="269"/>
      <c r="I129" s="28">
        <f t="shared" ref="I129:R129" si="46">I123+I127+I125</f>
        <v>5233.2999999999993</v>
      </c>
      <c r="J129" s="29">
        <f t="shared" si="46"/>
        <v>5233.2999999999993</v>
      </c>
      <c r="K129" s="29">
        <f t="shared" si="46"/>
        <v>33</v>
      </c>
      <c r="L129" s="30">
        <f t="shared" si="46"/>
        <v>0</v>
      </c>
      <c r="M129" s="28">
        <f>M123+M127+M125</f>
        <v>5286.2999999999993</v>
      </c>
      <c r="N129" s="29">
        <f t="shared" si="46"/>
        <v>5286.2999999999993</v>
      </c>
      <c r="O129" s="29">
        <f t="shared" si="46"/>
        <v>34.1</v>
      </c>
      <c r="P129" s="30">
        <f t="shared" si="46"/>
        <v>0</v>
      </c>
      <c r="Q129" s="239">
        <f t="shared" si="46"/>
        <v>5285.9</v>
      </c>
      <c r="R129" s="238">
        <f t="shared" si="46"/>
        <v>5285.9</v>
      </c>
      <c r="S129" s="353"/>
      <c r="T129" s="354"/>
      <c r="U129" s="354"/>
      <c r="V129" s="354"/>
      <c r="W129" s="354"/>
      <c r="X129" s="337"/>
      <c r="Y129" s="567"/>
    </row>
    <row r="130" spans="1:25" s="5" customFormat="1" ht="12.75" customHeight="1" thickBot="1">
      <c r="A130" s="249" t="s">
        <v>38</v>
      </c>
      <c r="B130" s="250" t="s">
        <v>71</v>
      </c>
      <c r="C130" s="309" t="s">
        <v>72</v>
      </c>
      <c r="D130" s="310"/>
      <c r="E130" s="310"/>
      <c r="F130" s="310"/>
      <c r="G130" s="310"/>
      <c r="H130" s="310"/>
      <c r="I130" s="310"/>
      <c r="J130" s="310"/>
      <c r="K130" s="310"/>
      <c r="L130" s="310"/>
      <c r="M130" s="310"/>
      <c r="N130" s="310"/>
      <c r="O130" s="310"/>
      <c r="P130" s="310"/>
      <c r="Q130" s="310"/>
      <c r="R130" s="310"/>
      <c r="S130" s="310"/>
      <c r="T130" s="310"/>
      <c r="U130" s="310"/>
      <c r="V130" s="310"/>
      <c r="W130" s="310"/>
      <c r="X130" s="311"/>
      <c r="Y130" s="567"/>
    </row>
    <row r="131" spans="1:25" s="5" customFormat="1" ht="12.75" customHeight="1" thickBot="1">
      <c r="A131" s="415" t="s">
        <v>38</v>
      </c>
      <c r="B131" s="292" t="s">
        <v>71</v>
      </c>
      <c r="C131" s="384" t="s">
        <v>38</v>
      </c>
      <c r="D131" s="533" t="s">
        <v>197</v>
      </c>
      <c r="E131" s="361" t="s">
        <v>68</v>
      </c>
      <c r="F131" s="361" t="s">
        <v>130</v>
      </c>
      <c r="G131" s="645" t="s">
        <v>131</v>
      </c>
      <c r="H131" s="51" t="s">
        <v>21</v>
      </c>
      <c r="I131" s="52">
        <f>I132</f>
        <v>8</v>
      </c>
      <c r="J131" s="53">
        <f t="shared" ref="J131:R131" si="47">J132</f>
        <v>8</v>
      </c>
      <c r="K131" s="53">
        <f t="shared" si="47"/>
        <v>0</v>
      </c>
      <c r="L131" s="54">
        <f t="shared" si="47"/>
        <v>0</v>
      </c>
      <c r="M131" s="52">
        <f>M132</f>
        <v>10</v>
      </c>
      <c r="N131" s="53">
        <f t="shared" si="47"/>
        <v>10</v>
      </c>
      <c r="O131" s="53">
        <f t="shared" si="47"/>
        <v>0</v>
      </c>
      <c r="P131" s="54">
        <f t="shared" si="47"/>
        <v>0</v>
      </c>
      <c r="Q131" s="58">
        <f t="shared" si="47"/>
        <v>10</v>
      </c>
      <c r="R131" s="58">
        <f t="shared" si="47"/>
        <v>10</v>
      </c>
      <c r="S131" s="346" t="s">
        <v>198</v>
      </c>
      <c r="T131" s="328" t="s">
        <v>103</v>
      </c>
      <c r="U131" s="312">
        <f>U133+U134+U135+U136+U137</f>
        <v>3700</v>
      </c>
      <c r="V131" s="312">
        <f>V133+V134+V135+V136+V137</f>
        <v>3700</v>
      </c>
      <c r="W131" s="312">
        <f>W133+W134+W135+W136+W137</f>
        <v>3702</v>
      </c>
      <c r="X131" s="312">
        <f>X133+X134+X135+X136+X137</f>
        <v>3602</v>
      </c>
      <c r="Y131" s="567"/>
    </row>
    <row r="132" spans="1:25" s="5" customFormat="1" ht="13.5" customHeight="1" thickBot="1">
      <c r="A132" s="415"/>
      <c r="B132" s="383"/>
      <c r="C132" s="461"/>
      <c r="D132" s="462"/>
      <c r="E132" s="364"/>
      <c r="F132" s="364"/>
      <c r="G132" s="645"/>
      <c r="H132" s="370" t="s">
        <v>39</v>
      </c>
      <c r="I132" s="339">
        <v>8</v>
      </c>
      <c r="J132" s="357">
        <v>8</v>
      </c>
      <c r="K132" s="357">
        <v>0</v>
      </c>
      <c r="L132" s="350">
        <v>0</v>
      </c>
      <c r="M132" s="339">
        <v>10</v>
      </c>
      <c r="N132" s="357">
        <v>10</v>
      </c>
      <c r="O132" s="357">
        <v>0</v>
      </c>
      <c r="P132" s="350">
        <v>0</v>
      </c>
      <c r="Q132" s="423">
        <v>10</v>
      </c>
      <c r="R132" s="423">
        <v>10</v>
      </c>
      <c r="S132" s="631"/>
      <c r="T132" s="329"/>
      <c r="U132" s="324"/>
      <c r="V132" s="324"/>
      <c r="W132" s="324"/>
      <c r="X132" s="324"/>
      <c r="Y132" s="567"/>
    </row>
    <row r="133" spans="1:25" s="5" customFormat="1" ht="12.75" customHeight="1" thickBot="1">
      <c r="A133" s="415"/>
      <c r="B133" s="383"/>
      <c r="C133" s="461"/>
      <c r="D133" s="462"/>
      <c r="E133" s="364"/>
      <c r="F133" s="364"/>
      <c r="G133" s="645"/>
      <c r="H133" s="322"/>
      <c r="I133" s="340"/>
      <c r="J133" s="358"/>
      <c r="K133" s="358"/>
      <c r="L133" s="351"/>
      <c r="M133" s="340"/>
      <c r="N133" s="358"/>
      <c r="O133" s="358"/>
      <c r="P133" s="351"/>
      <c r="Q133" s="424"/>
      <c r="R133" s="424"/>
      <c r="S133" s="20" t="s">
        <v>106</v>
      </c>
      <c r="T133" s="16" t="s">
        <v>105</v>
      </c>
      <c r="U133" s="75">
        <v>1600</v>
      </c>
      <c r="V133" s="75">
        <v>1600</v>
      </c>
      <c r="W133" s="75">
        <v>1550</v>
      </c>
      <c r="X133" s="76">
        <v>1500</v>
      </c>
      <c r="Y133" s="567"/>
    </row>
    <row r="134" spans="1:25" s="5" customFormat="1" ht="12.75" customHeight="1" thickBot="1">
      <c r="A134" s="415"/>
      <c r="B134" s="383"/>
      <c r="C134" s="461"/>
      <c r="D134" s="462"/>
      <c r="E134" s="364"/>
      <c r="F134" s="364"/>
      <c r="G134" s="645"/>
      <c r="H134" s="322"/>
      <c r="I134" s="340"/>
      <c r="J134" s="358"/>
      <c r="K134" s="358"/>
      <c r="L134" s="351"/>
      <c r="M134" s="340"/>
      <c r="N134" s="358"/>
      <c r="O134" s="358"/>
      <c r="P134" s="351"/>
      <c r="Q134" s="424"/>
      <c r="R134" s="424"/>
      <c r="S134" s="20" t="s">
        <v>107</v>
      </c>
      <c r="T134" s="16" t="s">
        <v>105</v>
      </c>
      <c r="U134" s="75">
        <v>1400</v>
      </c>
      <c r="V134" s="75">
        <v>1400</v>
      </c>
      <c r="W134" s="75">
        <v>1450</v>
      </c>
      <c r="X134" s="76">
        <v>1400</v>
      </c>
      <c r="Y134" s="567"/>
    </row>
    <row r="135" spans="1:25" s="5" customFormat="1" ht="12.75" customHeight="1" thickBot="1">
      <c r="A135" s="415"/>
      <c r="B135" s="383"/>
      <c r="C135" s="461"/>
      <c r="D135" s="462"/>
      <c r="E135" s="364"/>
      <c r="F135" s="364"/>
      <c r="G135" s="645"/>
      <c r="H135" s="322"/>
      <c r="I135" s="340"/>
      <c r="J135" s="358"/>
      <c r="K135" s="358"/>
      <c r="L135" s="351"/>
      <c r="M135" s="340"/>
      <c r="N135" s="358"/>
      <c r="O135" s="358"/>
      <c r="P135" s="351"/>
      <c r="Q135" s="424"/>
      <c r="R135" s="424"/>
      <c r="S135" s="20" t="s">
        <v>108</v>
      </c>
      <c r="T135" s="16" t="s">
        <v>105</v>
      </c>
      <c r="U135" s="75">
        <v>0</v>
      </c>
      <c r="V135" s="75">
        <v>0</v>
      </c>
      <c r="W135" s="75">
        <v>1</v>
      </c>
      <c r="X135" s="76">
        <v>1</v>
      </c>
      <c r="Y135" s="567"/>
    </row>
    <row r="136" spans="1:25" s="5" customFormat="1" ht="12.75" customHeight="1" thickBot="1">
      <c r="A136" s="415"/>
      <c r="B136" s="383"/>
      <c r="C136" s="461"/>
      <c r="D136" s="462"/>
      <c r="E136" s="364"/>
      <c r="F136" s="364"/>
      <c r="G136" s="645"/>
      <c r="H136" s="322"/>
      <c r="I136" s="340"/>
      <c r="J136" s="358"/>
      <c r="K136" s="358"/>
      <c r="L136" s="351"/>
      <c r="M136" s="340"/>
      <c r="N136" s="358"/>
      <c r="O136" s="358"/>
      <c r="P136" s="351"/>
      <c r="Q136" s="424"/>
      <c r="R136" s="424"/>
      <c r="S136" s="20" t="s">
        <v>109</v>
      </c>
      <c r="T136" s="16" t="s">
        <v>105</v>
      </c>
      <c r="U136" s="75">
        <v>0</v>
      </c>
      <c r="V136" s="75">
        <v>0</v>
      </c>
      <c r="W136" s="75">
        <v>1</v>
      </c>
      <c r="X136" s="76">
        <v>1</v>
      </c>
      <c r="Y136" s="567"/>
    </row>
    <row r="137" spans="1:25" s="5" customFormat="1" ht="12.75" customHeight="1" thickBot="1">
      <c r="A137" s="415"/>
      <c r="B137" s="293"/>
      <c r="C137" s="385"/>
      <c r="D137" s="494"/>
      <c r="E137" s="365"/>
      <c r="F137" s="365"/>
      <c r="G137" s="645"/>
      <c r="H137" s="315"/>
      <c r="I137" s="341"/>
      <c r="J137" s="359"/>
      <c r="K137" s="359"/>
      <c r="L137" s="352"/>
      <c r="M137" s="341"/>
      <c r="N137" s="359"/>
      <c r="O137" s="359"/>
      <c r="P137" s="352"/>
      <c r="Q137" s="305"/>
      <c r="R137" s="305"/>
      <c r="S137" s="43" t="s">
        <v>110</v>
      </c>
      <c r="T137" s="39" t="s">
        <v>105</v>
      </c>
      <c r="U137" s="45">
        <v>700</v>
      </c>
      <c r="V137" s="45">
        <v>700</v>
      </c>
      <c r="W137" s="45">
        <v>700</v>
      </c>
      <c r="X137" s="81">
        <v>700</v>
      </c>
      <c r="Y137" s="567"/>
    </row>
    <row r="138" spans="1:25" s="5" customFormat="1" ht="12.75" customHeight="1" thickBot="1">
      <c r="A138" s="249" t="s">
        <v>38</v>
      </c>
      <c r="B138" s="37" t="s">
        <v>71</v>
      </c>
      <c r="C138" s="342" t="s">
        <v>18</v>
      </c>
      <c r="D138" s="343"/>
      <c r="E138" s="343"/>
      <c r="F138" s="343"/>
      <c r="G138" s="344"/>
      <c r="H138" s="269"/>
      <c r="I138" s="28">
        <f>I131</f>
        <v>8</v>
      </c>
      <c r="J138" s="29">
        <f t="shared" ref="J138:L138" si="48">J131</f>
        <v>8</v>
      </c>
      <c r="K138" s="29">
        <f t="shared" si="48"/>
        <v>0</v>
      </c>
      <c r="L138" s="30">
        <f t="shared" si="48"/>
        <v>0</v>
      </c>
      <c r="M138" s="28">
        <f>M131</f>
        <v>10</v>
      </c>
      <c r="N138" s="29">
        <f t="shared" ref="N138:R138" si="49">N131</f>
        <v>10</v>
      </c>
      <c r="O138" s="29">
        <f t="shared" si="49"/>
        <v>0</v>
      </c>
      <c r="P138" s="30">
        <f t="shared" si="49"/>
        <v>0</v>
      </c>
      <c r="Q138" s="239">
        <f t="shared" si="49"/>
        <v>10</v>
      </c>
      <c r="R138" s="239">
        <f t="shared" si="49"/>
        <v>10</v>
      </c>
      <c r="S138" s="354"/>
      <c r="T138" s="354"/>
      <c r="U138" s="354"/>
      <c r="V138" s="354"/>
      <c r="W138" s="354"/>
      <c r="X138" s="337"/>
      <c r="Y138" s="567"/>
    </row>
    <row r="139" spans="1:25" s="5" customFormat="1" ht="14.25" customHeight="1" thickBot="1">
      <c r="A139" s="249" t="s">
        <v>38</v>
      </c>
      <c r="B139" s="250" t="s">
        <v>73</v>
      </c>
      <c r="C139" s="309" t="s">
        <v>74</v>
      </c>
      <c r="D139" s="310"/>
      <c r="E139" s="310"/>
      <c r="F139" s="310"/>
      <c r="G139" s="310"/>
      <c r="H139" s="310"/>
      <c r="I139" s="310"/>
      <c r="J139" s="310"/>
      <c r="K139" s="310"/>
      <c r="L139" s="310"/>
      <c r="M139" s="310"/>
      <c r="N139" s="310"/>
      <c r="O139" s="310"/>
      <c r="P139" s="310"/>
      <c r="Q139" s="310"/>
      <c r="R139" s="310"/>
      <c r="S139" s="310"/>
      <c r="T139" s="310"/>
      <c r="U139" s="310"/>
      <c r="V139" s="310"/>
      <c r="W139" s="310"/>
      <c r="X139" s="311"/>
      <c r="Y139" s="567"/>
    </row>
    <row r="140" spans="1:25" s="5" customFormat="1" ht="12.75" customHeight="1">
      <c r="A140" s="290" t="s">
        <v>38</v>
      </c>
      <c r="B140" s="292" t="s">
        <v>73</v>
      </c>
      <c r="C140" s="384" t="s">
        <v>38</v>
      </c>
      <c r="D140" s="533" t="s">
        <v>343</v>
      </c>
      <c r="E140" s="298" t="s">
        <v>68</v>
      </c>
      <c r="F140" s="298" t="s">
        <v>130</v>
      </c>
      <c r="G140" s="300" t="s">
        <v>131</v>
      </c>
      <c r="H140" s="283" t="s">
        <v>21</v>
      </c>
      <c r="I140" s="237">
        <f>I141</f>
        <v>390.9</v>
      </c>
      <c r="J140" s="261">
        <f t="shared" ref="J140:R140" si="50">J141</f>
        <v>390.9</v>
      </c>
      <c r="K140" s="261">
        <f t="shared" si="50"/>
        <v>0</v>
      </c>
      <c r="L140" s="236">
        <f t="shared" si="50"/>
        <v>0</v>
      </c>
      <c r="M140" s="237">
        <f>M141</f>
        <v>300.7</v>
      </c>
      <c r="N140" s="261">
        <f t="shared" si="50"/>
        <v>300.7</v>
      </c>
      <c r="O140" s="261">
        <f t="shared" si="50"/>
        <v>0</v>
      </c>
      <c r="P140" s="236">
        <f t="shared" si="50"/>
        <v>0</v>
      </c>
      <c r="Q140" s="71">
        <f t="shared" si="50"/>
        <v>364</v>
      </c>
      <c r="R140" s="71">
        <f t="shared" si="50"/>
        <v>364</v>
      </c>
      <c r="S140" s="594"/>
      <c r="T140" s="450"/>
      <c r="U140" s="450"/>
      <c r="V140" s="450"/>
      <c r="W140" s="450"/>
      <c r="X140" s="450"/>
      <c r="Y140" s="567"/>
    </row>
    <row r="141" spans="1:25" s="5" customFormat="1" ht="36" customHeight="1" thickBot="1">
      <c r="A141" s="414"/>
      <c r="B141" s="383"/>
      <c r="C141" s="461"/>
      <c r="D141" s="463"/>
      <c r="E141" s="360"/>
      <c r="F141" s="360"/>
      <c r="G141" s="362"/>
      <c r="H141" s="69" t="s">
        <v>39</v>
      </c>
      <c r="I141" s="188">
        <v>390.9</v>
      </c>
      <c r="J141" s="186">
        <v>390.9</v>
      </c>
      <c r="K141" s="186">
        <v>0</v>
      </c>
      <c r="L141" s="187">
        <v>0</v>
      </c>
      <c r="M141" s="188">
        <v>300.7</v>
      </c>
      <c r="N141" s="186">
        <v>300.7</v>
      </c>
      <c r="O141" s="186">
        <v>0</v>
      </c>
      <c r="P141" s="187">
        <v>0</v>
      </c>
      <c r="Q141" s="194">
        <v>364</v>
      </c>
      <c r="R141" s="194">
        <v>364</v>
      </c>
      <c r="S141" s="595"/>
      <c r="T141" s="451"/>
      <c r="U141" s="451"/>
      <c r="V141" s="451"/>
      <c r="W141" s="451"/>
      <c r="X141" s="451"/>
      <c r="Y141" s="567"/>
    </row>
    <row r="142" spans="1:25" s="5" customFormat="1" ht="12.75" customHeight="1" thickBot="1">
      <c r="A142" s="249" t="s">
        <v>38</v>
      </c>
      <c r="B142" s="37" t="s">
        <v>73</v>
      </c>
      <c r="C142" s="530" t="s">
        <v>18</v>
      </c>
      <c r="D142" s="531"/>
      <c r="E142" s="531"/>
      <c r="F142" s="531"/>
      <c r="G142" s="532"/>
      <c r="H142" s="269"/>
      <c r="I142" s="244">
        <f t="shared" ref="I142:L142" si="51">I140</f>
        <v>390.9</v>
      </c>
      <c r="J142" s="29">
        <f t="shared" si="51"/>
        <v>390.9</v>
      </c>
      <c r="K142" s="29">
        <f t="shared" si="51"/>
        <v>0</v>
      </c>
      <c r="L142" s="46">
        <f t="shared" si="51"/>
        <v>0</v>
      </c>
      <c r="M142" s="244">
        <f t="shared" ref="M142:R142" si="52">M140</f>
        <v>300.7</v>
      </c>
      <c r="N142" s="29">
        <f t="shared" si="52"/>
        <v>300.7</v>
      </c>
      <c r="O142" s="29">
        <f t="shared" si="52"/>
        <v>0</v>
      </c>
      <c r="P142" s="46">
        <f t="shared" si="52"/>
        <v>0</v>
      </c>
      <c r="Q142" s="28">
        <f t="shared" si="52"/>
        <v>364</v>
      </c>
      <c r="R142" s="28">
        <f t="shared" si="52"/>
        <v>364</v>
      </c>
      <c r="S142" s="307"/>
      <c r="T142" s="307"/>
      <c r="U142" s="307"/>
      <c r="V142" s="307"/>
      <c r="W142" s="307"/>
      <c r="X142" s="308"/>
      <c r="Y142" s="567"/>
    </row>
    <row r="143" spans="1:25" s="5" customFormat="1" ht="12.75" customHeight="1" thickBot="1">
      <c r="A143" s="249" t="s">
        <v>38</v>
      </c>
      <c r="B143" s="250" t="s">
        <v>75</v>
      </c>
      <c r="C143" s="309" t="s">
        <v>76</v>
      </c>
      <c r="D143" s="310"/>
      <c r="E143" s="310"/>
      <c r="F143" s="310"/>
      <c r="G143" s="310"/>
      <c r="H143" s="310"/>
      <c r="I143" s="310"/>
      <c r="J143" s="310"/>
      <c r="K143" s="310"/>
      <c r="L143" s="310"/>
      <c r="M143" s="310"/>
      <c r="N143" s="310"/>
      <c r="O143" s="310"/>
      <c r="P143" s="310"/>
      <c r="Q143" s="310"/>
      <c r="R143" s="310"/>
      <c r="S143" s="310"/>
      <c r="T143" s="310"/>
      <c r="U143" s="310"/>
      <c r="V143" s="310"/>
      <c r="W143" s="310"/>
      <c r="X143" s="311"/>
      <c r="Y143" s="567"/>
    </row>
    <row r="144" spans="1:25" s="5" customFormat="1" ht="12.75" customHeight="1">
      <c r="A144" s="290" t="s">
        <v>38</v>
      </c>
      <c r="B144" s="292" t="s">
        <v>75</v>
      </c>
      <c r="C144" s="514" t="s">
        <v>38</v>
      </c>
      <c r="D144" s="500" t="s">
        <v>199</v>
      </c>
      <c r="E144" s="361" t="s">
        <v>68</v>
      </c>
      <c r="F144" s="361" t="s">
        <v>130</v>
      </c>
      <c r="G144" s="437" t="s">
        <v>131</v>
      </c>
      <c r="H144" s="51" t="s">
        <v>21</v>
      </c>
      <c r="I144" s="52">
        <f t="shared" ref="I144:R146" si="53">I145</f>
        <v>3</v>
      </c>
      <c r="J144" s="53">
        <f t="shared" si="53"/>
        <v>3</v>
      </c>
      <c r="K144" s="53">
        <f t="shared" si="53"/>
        <v>0</v>
      </c>
      <c r="L144" s="54">
        <f t="shared" si="53"/>
        <v>0</v>
      </c>
      <c r="M144" s="52">
        <f t="shared" si="53"/>
        <v>3</v>
      </c>
      <c r="N144" s="53">
        <f t="shared" si="53"/>
        <v>3</v>
      </c>
      <c r="O144" s="53">
        <f t="shared" si="53"/>
        <v>0</v>
      </c>
      <c r="P144" s="54">
        <f t="shared" si="53"/>
        <v>0</v>
      </c>
      <c r="Q144" s="58">
        <f t="shared" si="53"/>
        <v>3</v>
      </c>
      <c r="R144" s="58">
        <f t="shared" si="53"/>
        <v>3</v>
      </c>
      <c r="S144" s="346" t="s">
        <v>200</v>
      </c>
      <c r="T144" s="328" t="s">
        <v>103</v>
      </c>
      <c r="U144" s="328">
        <v>6</v>
      </c>
      <c r="V144" s="328">
        <v>6</v>
      </c>
      <c r="W144" s="646">
        <v>6</v>
      </c>
      <c r="X144" s="648">
        <v>6</v>
      </c>
      <c r="Y144" s="567"/>
    </row>
    <row r="145" spans="1:25" s="5" customFormat="1" ht="51" customHeight="1" thickBot="1">
      <c r="A145" s="414"/>
      <c r="B145" s="383"/>
      <c r="C145" s="295"/>
      <c r="D145" s="297"/>
      <c r="E145" s="436"/>
      <c r="F145" s="436"/>
      <c r="G145" s="438"/>
      <c r="H145" s="70" t="s">
        <v>39</v>
      </c>
      <c r="I145" s="137">
        <v>3</v>
      </c>
      <c r="J145" s="134">
        <v>3</v>
      </c>
      <c r="K145" s="134">
        <v>0</v>
      </c>
      <c r="L145" s="135">
        <v>0</v>
      </c>
      <c r="M145" s="137">
        <v>3</v>
      </c>
      <c r="N145" s="134">
        <v>3</v>
      </c>
      <c r="O145" s="134">
        <v>0</v>
      </c>
      <c r="P145" s="135">
        <v>0</v>
      </c>
      <c r="Q145" s="36">
        <v>3</v>
      </c>
      <c r="R145" s="36">
        <v>3</v>
      </c>
      <c r="S145" s="347"/>
      <c r="T145" s="345"/>
      <c r="U145" s="345"/>
      <c r="V145" s="345"/>
      <c r="W145" s="647"/>
      <c r="X145" s="649"/>
      <c r="Y145" s="567"/>
    </row>
    <row r="146" spans="1:25" s="5" customFormat="1" ht="12.75" customHeight="1">
      <c r="A146" s="414"/>
      <c r="B146" s="383"/>
      <c r="C146" s="514" t="s">
        <v>40</v>
      </c>
      <c r="D146" s="500" t="s">
        <v>327</v>
      </c>
      <c r="E146" s="361" t="s">
        <v>68</v>
      </c>
      <c r="F146" s="361" t="s">
        <v>130</v>
      </c>
      <c r="G146" s="437" t="s">
        <v>131</v>
      </c>
      <c r="H146" s="51" t="s">
        <v>21</v>
      </c>
      <c r="I146" s="52">
        <f t="shared" si="53"/>
        <v>0</v>
      </c>
      <c r="J146" s="53">
        <f t="shared" si="53"/>
        <v>0</v>
      </c>
      <c r="K146" s="53">
        <f t="shared" si="53"/>
        <v>0</v>
      </c>
      <c r="L146" s="54">
        <f t="shared" si="53"/>
        <v>0</v>
      </c>
      <c r="M146" s="52">
        <f t="shared" si="53"/>
        <v>15</v>
      </c>
      <c r="N146" s="53">
        <f t="shared" si="53"/>
        <v>15</v>
      </c>
      <c r="O146" s="53">
        <f t="shared" si="53"/>
        <v>0</v>
      </c>
      <c r="P146" s="54">
        <f t="shared" si="53"/>
        <v>0</v>
      </c>
      <c r="Q146" s="58">
        <f t="shared" si="53"/>
        <v>30</v>
      </c>
      <c r="R146" s="58">
        <f t="shared" si="53"/>
        <v>30</v>
      </c>
      <c r="S146" s="346" t="s">
        <v>328</v>
      </c>
      <c r="T146" s="328" t="s">
        <v>103</v>
      </c>
      <c r="U146" s="328"/>
      <c r="V146" s="328">
        <v>1</v>
      </c>
      <c r="W146" s="646">
        <v>2</v>
      </c>
      <c r="X146" s="648">
        <v>2</v>
      </c>
      <c r="Y146" s="567"/>
    </row>
    <row r="147" spans="1:25" s="5" customFormat="1" ht="51" customHeight="1" thickBot="1">
      <c r="A147" s="291"/>
      <c r="B147" s="293"/>
      <c r="C147" s="295"/>
      <c r="D147" s="297"/>
      <c r="E147" s="436"/>
      <c r="F147" s="436"/>
      <c r="G147" s="438"/>
      <c r="H147" s="70" t="s">
        <v>39</v>
      </c>
      <c r="I147" s="137"/>
      <c r="J147" s="134"/>
      <c r="K147" s="134"/>
      <c r="L147" s="135"/>
      <c r="M147" s="137">
        <v>15</v>
      </c>
      <c r="N147" s="134">
        <v>15</v>
      </c>
      <c r="O147" s="134">
        <v>0</v>
      </c>
      <c r="P147" s="135">
        <v>0</v>
      </c>
      <c r="Q147" s="36">
        <v>30</v>
      </c>
      <c r="R147" s="36">
        <v>30</v>
      </c>
      <c r="S147" s="347"/>
      <c r="T147" s="345"/>
      <c r="U147" s="345"/>
      <c r="V147" s="345"/>
      <c r="W147" s="647"/>
      <c r="X147" s="649"/>
      <c r="Y147" s="567"/>
    </row>
    <row r="148" spans="1:25" s="5" customFormat="1" ht="13.8" thickBot="1">
      <c r="A148" s="249" t="s">
        <v>38</v>
      </c>
      <c r="B148" s="37" t="s">
        <v>75</v>
      </c>
      <c r="C148" s="655" t="s">
        <v>18</v>
      </c>
      <c r="D148" s="656"/>
      <c r="E148" s="656"/>
      <c r="F148" s="656"/>
      <c r="G148" s="657"/>
      <c r="H148" s="269"/>
      <c r="I148" s="244">
        <f t="shared" ref="I148:R148" si="54">I146+I144</f>
        <v>3</v>
      </c>
      <c r="J148" s="29">
        <f t="shared" si="54"/>
        <v>3</v>
      </c>
      <c r="K148" s="29">
        <f t="shared" si="54"/>
        <v>0</v>
      </c>
      <c r="L148" s="238">
        <f t="shared" si="54"/>
        <v>0</v>
      </c>
      <c r="M148" s="244">
        <f t="shared" si="54"/>
        <v>18</v>
      </c>
      <c r="N148" s="29">
        <f t="shared" si="54"/>
        <v>18</v>
      </c>
      <c r="O148" s="29">
        <f t="shared" si="54"/>
        <v>0</v>
      </c>
      <c r="P148" s="238">
        <f t="shared" si="54"/>
        <v>0</v>
      </c>
      <c r="Q148" s="239">
        <f t="shared" si="54"/>
        <v>33</v>
      </c>
      <c r="R148" s="239">
        <f t="shared" si="54"/>
        <v>33</v>
      </c>
      <c r="S148" s="307"/>
      <c r="T148" s="307"/>
      <c r="U148" s="307"/>
      <c r="V148" s="307"/>
      <c r="W148" s="307"/>
      <c r="X148" s="308"/>
      <c r="Y148" s="567"/>
    </row>
    <row r="149" spans="1:25" s="5" customFormat="1" ht="13.8" thickBot="1">
      <c r="A149" s="249" t="s">
        <v>38</v>
      </c>
      <c r="B149" s="250" t="s">
        <v>77</v>
      </c>
      <c r="C149" s="309" t="s">
        <v>78</v>
      </c>
      <c r="D149" s="310"/>
      <c r="E149" s="310"/>
      <c r="F149" s="310"/>
      <c r="G149" s="310"/>
      <c r="H149" s="310"/>
      <c r="I149" s="310"/>
      <c r="J149" s="310"/>
      <c r="K149" s="310"/>
      <c r="L149" s="310"/>
      <c r="M149" s="310"/>
      <c r="N149" s="310"/>
      <c r="O149" s="310"/>
      <c r="P149" s="310"/>
      <c r="Q149" s="310"/>
      <c r="R149" s="310"/>
      <c r="S149" s="310"/>
      <c r="T149" s="310"/>
      <c r="U149" s="310"/>
      <c r="V149" s="310"/>
      <c r="W149" s="310"/>
      <c r="X149" s="311"/>
      <c r="Y149" s="567"/>
    </row>
    <row r="150" spans="1:25" s="5" customFormat="1" ht="12.75" customHeight="1" thickBot="1">
      <c r="A150" s="415" t="s">
        <v>38</v>
      </c>
      <c r="B150" s="292" t="s">
        <v>77</v>
      </c>
      <c r="C150" s="294" t="s">
        <v>38</v>
      </c>
      <c r="D150" s="296" t="s">
        <v>344</v>
      </c>
      <c r="E150" s="377" t="s">
        <v>68</v>
      </c>
      <c r="F150" s="377" t="s">
        <v>130</v>
      </c>
      <c r="G150" s="389" t="s">
        <v>131</v>
      </c>
      <c r="H150" s="51" t="s">
        <v>21</v>
      </c>
      <c r="I150" s="52">
        <f t="shared" ref="I150:R150" si="55">I151</f>
        <v>175.7</v>
      </c>
      <c r="J150" s="53">
        <f t="shared" si="55"/>
        <v>175.7</v>
      </c>
      <c r="K150" s="53">
        <f t="shared" si="55"/>
        <v>166.9</v>
      </c>
      <c r="L150" s="54">
        <f t="shared" si="55"/>
        <v>0</v>
      </c>
      <c r="M150" s="52">
        <f t="shared" si="55"/>
        <v>176.2</v>
      </c>
      <c r="N150" s="53">
        <f t="shared" si="55"/>
        <v>176.2</v>
      </c>
      <c r="O150" s="53">
        <f t="shared" si="55"/>
        <v>160.19999999999999</v>
      </c>
      <c r="P150" s="54">
        <f t="shared" si="55"/>
        <v>0</v>
      </c>
      <c r="Q150" s="58">
        <f t="shared" si="55"/>
        <v>175.7</v>
      </c>
      <c r="R150" s="58">
        <f t="shared" si="55"/>
        <v>175.7</v>
      </c>
      <c r="S150" s="470" t="s">
        <v>201</v>
      </c>
      <c r="T150" s="470" t="s">
        <v>104</v>
      </c>
      <c r="U150" s="348" t="s">
        <v>169</v>
      </c>
      <c r="V150" s="348" t="s">
        <v>169</v>
      </c>
      <c r="W150" s="348" t="s">
        <v>169</v>
      </c>
      <c r="X150" s="314" t="s">
        <v>169</v>
      </c>
      <c r="Y150" s="567"/>
    </row>
    <row r="151" spans="1:25" s="5" customFormat="1" ht="15" customHeight="1" thickBot="1">
      <c r="A151" s="415"/>
      <c r="B151" s="383"/>
      <c r="C151" s="295"/>
      <c r="D151" s="297"/>
      <c r="E151" s="299"/>
      <c r="F151" s="299"/>
      <c r="G151" s="301"/>
      <c r="H151" s="233" t="s">
        <v>39</v>
      </c>
      <c r="I151" s="241">
        <v>175.7</v>
      </c>
      <c r="J151" s="246">
        <v>175.7</v>
      </c>
      <c r="K151" s="246">
        <v>166.9</v>
      </c>
      <c r="L151" s="243">
        <v>0</v>
      </c>
      <c r="M151" s="241">
        <v>176.2</v>
      </c>
      <c r="N151" s="246">
        <v>176.2</v>
      </c>
      <c r="O151" s="246">
        <v>160.19999999999999</v>
      </c>
      <c r="P151" s="243">
        <v>0</v>
      </c>
      <c r="Q151" s="232">
        <v>175.7</v>
      </c>
      <c r="R151" s="232">
        <v>175.7</v>
      </c>
      <c r="S151" s="636"/>
      <c r="T151" s="636"/>
      <c r="U151" s="349"/>
      <c r="V151" s="349"/>
      <c r="W151" s="349"/>
      <c r="X151" s="332"/>
      <c r="Y151" s="567"/>
    </row>
    <row r="152" spans="1:25" s="5" customFormat="1" ht="13.8" thickBot="1">
      <c r="A152" s="249" t="s">
        <v>38</v>
      </c>
      <c r="B152" s="37" t="s">
        <v>77</v>
      </c>
      <c r="C152" s="517" t="s">
        <v>18</v>
      </c>
      <c r="D152" s="518"/>
      <c r="E152" s="518"/>
      <c r="F152" s="518"/>
      <c r="G152" s="519"/>
      <c r="H152" s="286"/>
      <c r="I152" s="40">
        <f t="shared" ref="I152:R152" si="56">I150</f>
        <v>175.7</v>
      </c>
      <c r="J152" s="41">
        <f t="shared" si="56"/>
        <v>175.7</v>
      </c>
      <c r="K152" s="41">
        <f t="shared" si="56"/>
        <v>166.9</v>
      </c>
      <c r="L152" s="42">
        <f t="shared" si="56"/>
        <v>0</v>
      </c>
      <c r="M152" s="40">
        <f t="shared" si="56"/>
        <v>176.2</v>
      </c>
      <c r="N152" s="41">
        <f t="shared" si="56"/>
        <v>176.2</v>
      </c>
      <c r="O152" s="41">
        <f t="shared" si="56"/>
        <v>160.19999999999999</v>
      </c>
      <c r="P152" s="42">
        <f t="shared" si="56"/>
        <v>0</v>
      </c>
      <c r="Q152" s="133">
        <f t="shared" si="56"/>
        <v>175.7</v>
      </c>
      <c r="R152" s="133">
        <f t="shared" si="56"/>
        <v>175.7</v>
      </c>
      <c r="S152" s="354"/>
      <c r="T152" s="354"/>
      <c r="U152" s="354"/>
      <c r="V152" s="354"/>
      <c r="W152" s="354"/>
      <c r="X152" s="337"/>
      <c r="Y152" s="567"/>
    </row>
    <row r="153" spans="1:25" s="5" customFormat="1" ht="13.8" thickBot="1">
      <c r="A153" s="249" t="s">
        <v>38</v>
      </c>
      <c r="B153" s="250" t="s">
        <v>79</v>
      </c>
      <c r="C153" s="311" t="s">
        <v>128</v>
      </c>
      <c r="D153" s="439"/>
      <c r="E153" s="439"/>
      <c r="F153" s="439"/>
      <c r="G153" s="439"/>
      <c r="H153" s="439"/>
      <c r="I153" s="439"/>
      <c r="J153" s="439"/>
      <c r="K153" s="439"/>
      <c r="L153" s="439"/>
      <c r="M153" s="439"/>
      <c r="N153" s="439"/>
      <c r="O153" s="439"/>
      <c r="P153" s="439"/>
      <c r="Q153" s="439"/>
      <c r="R153" s="439"/>
      <c r="S153" s="439"/>
      <c r="T153" s="439"/>
      <c r="U153" s="439"/>
      <c r="V153" s="439"/>
      <c r="W153" s="439"/>
      <c r="X153" s="439"/>
      <c r="Y153" s="567"/>
    </row>
    <row r="154" spans="1:25" s="5" customFormat="1" ht="30" customHeight="1">
      <c r="A154" s="290" t="s">
        <v>38</v>
      </c>
      <c r="B154" s="292" t="s">
        <v>79</v>
      </c>
      <c r="C154" s="294" t="s">
        <v>38</v>
      </c>
      <c r="D154" s="211" t="s">
        <v>140</v>
      </c>
      <c r="E154" s="298" t="s">
        <v>68</v>
      </c>
      <c r="F154" s="82"/>
      <c r="G154" s="83"/>
      <c r="H154" s="61" t="s">
        <v>21</v>
      </c>
      <c r="I154" s="77">
        <f t="shared" ref="I154:R154" si="57">I155</f>
        <v>6.5</v>
      </c>
      <c r="J154" s="53">
        <f t="shared" si="57"/>
        <v>6.5</v>
      </c>
      <c r="K154" s="53">
        <f t="shared" si="57"/>
        <v>6</v>
      </c>
      <c r="L154" s="78">
        <f t="shared" si="57"/>
        <v>0</v>
      </c>
      <c r="M154" s="77">
        <f t="shared" si="57"/>
        <v>0</v>
      </c>
      <c r="N154" s="53">
        <f t="shared" si="57"/>
        <v>0</v>
      </c>
      <c r="O154" s="53">
        <f t="shared" si="57"/>
        <v>0</v>
      </c>
      <c r="P154" s="78">
        <f t="shared" si="57"/>
        <v>0</v>
      </c>
      <c r="Q154" s="62">
        <f t="shared" si="57"/>
        <v>0</v>
      </c>
      <c r="R154" s="62">
        <f t="shared" si="57"/>
        <v>0</v>
      </c>
      <c r="S154" s="234" t="s">
        <v>203</v>
      </c>
      <c r="T154" s="251" t="s">
        <v>103</v>
      </c>
      <c r="U154" s="84">
        <v>1</v>
      </c>
      <c r="V154" s="84"/>
      <c r="W154" s="84"/>
      <c r="X154" s="84"/>
      <c r="Y154" s="567"/>
    </row>
    <row r="155" spans="1:25" s="5" customFormat="1" ht="27" customHeight="1" thickBot="1">
      <c r="A155" s="414"/>
      <c r="B155" s="383"/>
      <c r="C155" s="514"/>
      <c r="D155" s="263" t="s">
        <v>202</v>
      </c>
      <c r="E155" s="360"/>
      <c r="F155" s="247" t="s">
        <v>141</v>
      </c>
      <c r="G155" s="284" t="s">
        <v>142</v>
      </c>
      <c r="H155" s="253" t="s">
        <v>39</v>
      </c>
      <c r="I155" s="188">
        <v>6.5</v>
      </c>
      <c r="J155" s="186">
        <v>6.5</v>
      </c>
      <c r="K155" s="186">
        <v>6</v>
      </c>
      <c r="L155" s="187">
        <v>0</v>
      </c>
      <c r="M155" s="188"/>
      <c r="N155" s="186"/>
      <c r="O155" s="186"/>
      <c r="P155" s="187"/>
      <c r="Q155" s="194"/>
      <c r="R155" s="194"/>
      <c r="S155" s="85"/>
      <c r="T155" s="17"/>
      <c r="U155" s="75"/>
      <c r="V155" s="75"/>
      <c r="W155" s="75"/>
      <c r="X155" s="75"/>
      <c r="Y155" s="567"/>
    </row>
    <row r="156" spans="1:25" s="5" customFormat="1" ht="13.8" thickBot="1">
      <c r="A156" s="249" t="s">
        <v>38</v>
      </c>
      <c r="B156" s="275" t="s">
        <v>79</v>
      </c>
      <c r="C156" s="490" t="s">
        <v>18</v>
      </c>
      <c r="D156" s="490"/>
      <c r="E156" s="490"/>
      <c r="F156" s="490"/>
      <c r="G156" s="490"/>
      <c r="H156" s="269"/>
      <c r="I156" s="244">
        <f t="shared" ref="I156:R156" si="58">I154</f>
        <v>6.5</v>
      </c>
      <c r="J156" s="29">
        <f t="shared" si="58"/>
        <v>6.5</v>
      </c>
      <c r="K156" s="29">
        <f t="shared" si="58"/>
        <v>6</v>
      </c>
      <c r="L156" s="46">
        <f t="shared" si="58"/>
        <v>0</v>
      </c>
      <c r="M156" s="244">
        <f t="shared" si="58"/>
        <v>0</v>
      </c>
      <c r="N156" s="29">
        <f t="shared" si="58"/>
        <v>0</v>
      </c>
      <c r="O156" s="29">
        <f t="shared" si="58"/>
        <v>0</v>
      </c>
      <c r="P156" s="46">
        <f t="shared" si="58"/>
        <v>0</v>
      </c>
      <c r="Q156" s="28">
        <f t="shared" si="58"/>
        <v>0</v>
      </c>
      <c r="R156" s="28">
        <f t="shared" si="58"/>
        <v>0</v>
      </c>
      <c r="S156" s="337"/>
      <c r="T156" s="338"/>
      <c r="U156" s="338"/>
      <c r="V156" s="338"/>
      <c r="W156" s="338"/>
      <c r="X156" s="338"/>
      <c r="Y156" s="567"/>
    </row>
    <row r="157" spans="1:25" s="5" customFormat="1" ht="13.8" thickBot="1">
      <c r="A157" s="249" t="s">
        <v>38</v>
      </c>
      <c r="B157" s="250" t="s">
        <v>80</v>
      </c>
      <c r="C157" s="439" t="s">
        <v>249</v>
      </c>
      <c r="D157" s="439"/>
      <c r="E157" s="439"/>
      <c r="F157" s="439"/>
      <c r="G157" s="439"/>
      <c r="H157" s="439"/>
      <c r="I157" s="439"/>
      <c r="J157" s="439"/>
      <c r="K157" s="439"/>
      <c r="L157" s="439"/>
      <c r="M157" s="439"/>
      <c r="N157" s="439"/>
      <c r="O157" s="439"/>
      <c r="P157" s="439"/>
      <c r="Q157" s="439"/>
      <c r="R157" s="439"/>
      <c r="S157" s="439"/>
      <c r="T157" s="439"/>
      <c r="U157" s="439"/>
      <c r="V157" s="439"/>
      <c r="W157" s="439"/>
      <c r="X157" s="439"/>
      <c r="Y157" s="567"/>
    </row>
    <row r="158" spans="1:25" s="5" customFormat="1" ht="13.2">
      <c r="A158" s="290" t="s">
        <v>38</v>
      </c>
      <c r="B158" s="383" t="s">
        <v>80</v>
      </c>
      <c r="C158" s="554" t="s">
        <v>38</v>
      </c>
      <c r="D158" s="533" t="s">
        <v>345</v>
      </c>
      <c r="E158" s="360" t="s">
        <v>68</v>
      </c>
      <c r="F158" s="360" t="s">
        <v>130</v>
      </c>
      <c r="G158" s="645" t="s">
        <v>131</v>
      </c>
      <c r="H158" s="51" t="s">
        <v>21</v>
      </c>
      <c r="I158" s="55">
        <f t="shared" ref="I158:P158" si="59">I159</f>
        <v>68</v>
      </c>
      <c r="J158" s="56">
        <f t="shared" si="59"/>
        <v>68</v>
      </c>
      <c r="K158" s="56">
        <f t="shared" si="59"/>
        <v>0</v>
      </c>
      <c r="L158" s="57">
        <f t="shared" si="59"/>
        <v>0</v>
      </c>
      <c r="M158" s="55">
        <f t="shared" si="59"/>
        <v>64</v>
      </c>
      <c r="N158" s="56">
        <f t="shared" si="59"/>
        <v>64</v>
      </c>
      <c r="O158" s="56">
        <f t="shared" si="59"/>
        <v>0</v>
      </c>
      <c r="P158" s="57">
        <f t="shared" si="59"/>
        <v>0</v>
      </c>
      <c r="Q158" s="58">
        <f>Q159</f>
        <v>64</v>
      </c>
      <c r="R158" s="58">
        <f>R159</f>
        <v>64</v>
      </c>
      <c r="S158" s="321" t="s">
        <v>179</v>
      </c>
      <c r="T158" s="304" t="s">
        <v>103</v>
      </c>
      <c r="U158" s="312">
        <v>130</v>
      </c>
      <c r="V158" s="312">
        <v>130</v>
      </c>
      <c r="W158" s="312">
        <v>130</v>
      </c>
      <c r="X158" s="312">
        <v>130</v>
      </c>
      <c r="Y158" s="567"/>
    </row>
    <row r="159" spans="1:25" s="5" customFormat="1" ht="21.75" customHeight="1" thickBot="1">
      <c r="A159" s="291"/>
      <c r="B159" s="293"/>
      <c r="C159" s="384"/>
      <c r="D159" s="463"/>
      <c r="E159" s="361"/>
      <c r="F159" s="361"/>
      <c r="G159" s="437"/>
      <c r="H159" s="194" t="s">
        <v>39</v>
      </c>
      <c r="I159" s="188">
        <v>68</v>
      </c>
      <c r="J159" s="186">
        <v>68</v>
      </c>
      <c r="K159" s="186">
        <v>0</v>
      </c>
      <c r="L159" s="187">
        <v>0</v>
      </c>
      <c r="M159" s="188">
        <v>64</v>
      </c>
      <c r="N159" s="186">
        <v>64</v>
      </c>
      <c r="O159" s="186">
        <v>0</v>
      </c>
      <c r="P159" s="187">
        <v>0</v>
      </c>
      <c r="Q159" s="194">
        <v>64</v>
      </c>
      <c r="R159" s="194">
        <v>64</v>
      </c>
      <c r="S159" s="303"/>
      <c r="T159" s="305"/>
      <c r="U159" s="313"/>
      <c r="V159" s="313"/>
      <c r="W159" s="313"/>
      <c r="X159" s="313"/>
      <c r="Y159" s="567"/>
    </row>
    <row r="160" spans="1:25" s="5" customFormat="1" ht="13.8" thickBot="1">
      <c r="A160" s="249" t="s">
        <v>38</v>
      </c>
      <c r="B160" s="37" t="s">
        <v>80</v>
      </c>
      <c r="C160" s="490" t="s">
        <v>18</v>
      </c>
      <c r="D160" s="490"/>
      <c r="E160" s="490"/>
      <c r="F160" s="490"/>
      <c r="G160" s="491"/>
      <c r="H160" s="269"/>
      <c r="I160" s="28">
        <f t="shared" ref="I160:L160" si="60">I158</f>
        <v>68</v>
      </c>
      <c r="J160" s="29">
        <f t="shared" si="60"/>
        <v>68</v>
      </c>
      <c r="K160" s="29">
        <f t="shared" si="60"/>
        <v>0</v>
      </c>
      <c r="L160" s="30">
        <f t="shared" si="60"/>
        <v>0</v>
      </c>
      <c r="M160" s="28">
        <f t="shared" ref="M160:P160" si="61">M158</f>
        <v>64</v>
      </c>
      <c r="N160" s="29">
        <f t="shared" si="61"/>
        <v>64</v>
      </c>
      <c r="O160" s="29">
        <f t="shared" si="61"/>
        <v>0</v>
      </c>
      <c r="P160" s="30">
        <f t="shared" si="61"/>
        <v>0</v>
      </c>
      <c r="Q160" s="239">
        <f>Q158</f>
        <v>64</v>
      </c>
      <c r="R160" s="239">
        <f>R158</f>
        <v>64</v>
      </c>
      <c r="S160" s="337"/>
      <c r="T160" s="338"/>
      <c r="U160" s="338"/>
      <c r="V160" s="338"/>
      <c r="W160" s="338"/>
      <c r="X160" s="338"/>
      <c r="Y160" s="567"/>
    </row>
    <row r="161" spans="1:25" s="5" customFormat="1" ht="13.8" thickBot="1">
      <c r="A161" s="249" t="s">
        <v>38</v>
      </c>
      <c r="B161" s="37" t="s">
        <v>81</v>
      </c>
      <c r="C161" s="309" t="s">
        <v>82</v>
      </c>
      <c r="D161" s="310"/>
      <c r="E161" s="310"/>
      <c r="F161" s="310"/>
      <c r="G161" s="310"/>
      <c r="H161" s="310"/>
      <c r="I161" s="310"/>
      <c r="J161" s="310"/>
      <c r="K161" s="310"/>
      <c r="L161" s="310"/>
      <c r="M161" s="310"/>
      <c r="N161" s="310"/>
      <c r="O161" s="310"/>
      <c r="P161" s="310"/>
      <c r="Q161" s="310"/>
      <c r="R161" s="310"/>
      <c r="S161" s="310"/>
      <c r="T161" s="310"/>
      <c r="U161" s="310"/>
      <c r="V161" s="310"/>
      <c r="W161" s="310"/>
      <c r="X161" s="311"/>
      <c r="Y161" s="567"/>
    </row>
    <row r="162" spans="1:25" s="5" customFormat="1" ht="13.5" customHeight="1" thickBot="1">
      <c r="A162" s="415" t="s">
        <v>38</v>
      </c>
      <c r="B162" s="292" t="s">
        <v>81</v>
      </c>
      <c r="C162" s="294" t="s">
        <v>38</v>
      </c>
      <c r="D162" s="533" t="s">
        <v>155</v>
      </c>
      <c r="E162" s="361" t="s">
        <v>68</v>
      </c>
      <c r="F162" s="361" t="s">
        <v>130</v>
      </c>
      <c r="G162" s="437" t="s">
        <v>131</v>
      </c>
      <c r="H162" s="51" t="s">
        <v>21</v>
      </c>
      <c r="I162" s="52">
        <f t="shared" ref="I162:R162" si="62">I163</f>
        <v>24</v>
      </c>
      <c r="J162" s="53">
        <f t="shared" si="62"/>
        <v>24</v>
      </c>
      <c r="K162" s="53">
        <f t="shared" si="62"/>
        <v>0</v>
      </c>
      <c r="L162" s="54">
        <f t="shared" si="62"/>
        <v>0</v>
      </c>
      <c r="M162" s="52">
        <f t="shared" si="62"/>
        <v>24</v>
      </c>
      <c r="N162" s="53">
        <f t="shared" si="62"/>
        <v>24</v>
      </c>
      <c r="O162" s="53">
        <f t="shared" si="62"/>
        <v>0</v>
      </c>
      <c r="P162" s="54">
        <f t="shared" si="62"/>
        <v>0</v>
      </c>
      <c r="Q162" s="58">
        <f t="shared" si="62"/>
        <v>24</v>
      </c>
      <c r="R162" s="58">
        <f t="shared" si="62"/>
        <v>24</v>
      </c>
      <c r="S162" s="321" t="s">
        <v>204</v>
      </c>
      <c r="T162" s="328" t="s">
        <v>103</v>
      </c>
      <c r="U162" s="312">
        <v>900</v>
      </c>
      <c r="V162" s="312">
        <v>650</v>
      </c>
      <c r="W162" s="312">
        <v>650</v>
      </c>
      <c r="X162" s="312">
        <v>650</v>
      </c>
      <c r="Y162" s="567"/>
    </row>
    <row r="163" spans="1:25" s="5" customFormat="1" ht="24" customHeight="1" thickBot="1">
      <c r="A163" s="415"/>
      <c r="B163" s="293"/>
      <c r="C163" s="295"/>
      <c r="D163" s="494"/>
      <c r="E163" s="365"/>
      <c r="F163" s="365"/>
      <c r="G163" s="534"/>
      <c r="H163" s="248" t="s">
        <v>39</v>
      </c>
      <c r="I163" s="240">
        <v>24</v>
      </c>
      <c r="J163" s="245">
        <v>24</v>
      </c>
      <c r="K163" s="245">
        <v>0</v>
      </c>
      <c r="L163" s="242">
        <v>0</v>
      </c>
      <c r="M163" s="240">
        <v>24</v>
      </c>
      <c r="N163" s="245">
        <v>24</v>
      </c>
      <c r="O163" s="245">
        <v>0</v>
      </c>
      <c r="P163" s="242">
        <v>0</v>
      </c>
      <c r="Q163" s="253">
        <v>24</v>
      </c>
      <c r="R163" s="253">
        <v>24</v>
      </c>
      <c r="S163" s="303"/>
      <c r="T163" s="345"/>
      <c r="U163" s="313"/>
      <c r="V163" s="313"/>
      <c r="W163" s="313"/>
      <c r="X163" s="313"/>
      <c r="Y163" s="567"/>
    </row>
    <row r="164" spans="1:25" s="5" customFormat="1" ht="13.8" thickBot="1">
      <c r="A164" s="249" t="s">
        <v>38</v>
      </c>
      <c r="B164" s="37" t="s">
        <v>81</v>
      </c>
      <c r="C164" s="342" t="s">
        <v>18</v>
      </c>
      <c r="D164" s="343"/>
      <c r="E164" s="343"/>
      <c r="F164" s="343"/>
      <c r="G164" s="344"/>
      <c r="H164" s="269"/>
      <c r="I164" s="244">
        <f t="shared" ref="I164:L164" si="63">I162</f>
        <v>24</v>
      </c>
      <c r="J164" s="29">
        <f t="shared" si="63"/>
        <v>24</v>
      </c>
      <c r="K164" s="29">
        <f t="shared" si="63"/>
        <v>0</v>
      </c>
      <c r="L164" s="238">
        <f t="shared" si="63"/>
        <v>0</v>
      </c>
      <c r="M164" s="244">
        <f t="shared" ref="M164:R164" si="64">M162</f>
        <v>24</v>
      </c>
      <c r="N164" s="29">
        <f t="shared" si="64"/>
        <v>24</v>
      </c>
      <c r="O164" s="29">
        <f t="shared" si="64"/>
        <v>0</v>
      </c>
      <c r="P164" s="238">
        <f t="shared" si="64"/>
        <v>0</v>
      </c>
      <c r="Q164" s="239">
        <f t="shared" si="64"/>
        <v>24</v>
      </c>
      <c r="R164" s="239">
        <f t="shared" si="64"/>
        <v>24</v>
      </c>
      <c r="S164" s="337"/>
      <c r="T164" s="338"/>
      <c r="U164" s="338"/>
      <c r="V164" s="338"/>
      <c r="W164" s="338"/>
      <c r="X164" s="338"/>
      <c r="Y164" s="567"/>
    </row>
    <row r="165" spans="1:25" s="5" customFormat="1" ht="13.8" thickBot="1">
      <c r="A165" s="249" t="s">
        <v>38</v>
      </c>
      <c r="B165" s="250" t="s">
        <v>83</v>
      </c>
      <c r="C165" s="309" t="s">
        <v>84</v>
      </c>
      <c r="D165" s="310"/>
      <c r="E165" s="310"/>
      <c r="F165" s="310"/>
      <c r="G165" s="310"/>
      <c r="H165" s="310"/>
      <c r="I165" s="310"/>
      <c r="J165" s="310"/>
      <c r="K165" s="310"/>
      <c r="L165" s="310"/>
      <c r="M165" s="310"/>
      <c r="N165" s="310"/>
      <c r="O165" s="310"/>
      <c r="P165" s="310"/>
      <c r="Q165" s="310"/>
      <c r="R165" s="310"/>
      <c r="S165" s="310"/>
      <c r="T165" s="310"/>
      <c r="U165" s="310"/>
      <c r="V165" s="310"/>
      <c r="W165" s="310"/>
      <c r="X165" s="311"/>
      <c r="Y165" s="567"/>
    </row>
    <row r="166" spans="1:25" s="5" customFormat="1" ht="13.8" thickBot="1">
      <c r="A166" s="415" t="s">
        <v>38</v>
      </c>
      <c r="B166" s="416" t="s">
        <v>83</v>
      </c>
      <c r="C166" s="384" t="s">
        <v>38</v>
      </c>
      <c r="D166" s="533" t="s">
        <v>206</v>
      </c>
      <c r="E166" s="361" t="s">
        <v>68</v>
      </c>
      <c r="F166" s="361" t="s">
        <v>130</v>
      </c>
      <c r="G166" s="437" t="s">
        <v>131</v>
      </c>
      <c r="H166" s="51" t="s">
        <v>21</v>
      </c>
      <c r="I166" s="52">
        <f t="shared" ref="I166:R166" si="65">I167</f>
        <v>2.1</v>
      </c>
      <c r="J166" s="53">
        <f t="shared" si="65"/>
        <v>2.1</v>
      </c>
      <c r="K166" s="53">
        <f t="shared" si="65"/>
        <v>0.3</v>
      </c>
      <c r="L166" s="54">
        <f t="shared" si="65"/>
        <v>0</v>
      </c>
      <c r="M166" s="52">
        <f t="shared" si="65"/>
        <v>2.2000000000000002</v>
      </c>
      <c r="N166" s="53">
        <f t="shared" si="65"/>
        <v>2.2000000000000002</v>
      </c>
      <c r="O166" s="53">
        <f t="shared" si="65"/>
        <v>0.4</v>
      </c>
      <c r="P166" s="54">
        <f t="shared" si="65"/>
        <v>0</v>
      </c>
      <c r="Q166" s="58">
        <f t="shared" si="65"/>
        <v>2.2000000000000002</v>
      </c>
      <c r="R166" s="58">
        <f t="shared" si="65"/>
        <v>2.2000000000000002</v>
      </c>
      <c r="S166" s="321" t="s">
        <v>205</v>
      </c>
      <c r="T166" s="304" t="s">
        <v>104</v>
      </c>
      <c r="U166" s="312">
        <v>18</v>
      </c>
      <c r="V166" s="312">
        <v>12</v>
      </c>
      <c r="W166" s="312">
        <v>12</v>
      </c>
      <c r="X166" s="314" t="s">
        <v>71</v>
      </c>
      <c r="Y166" s="567"/>
    </row>
    <row r="167" spans="1:25" s="5" customFormat="1" ht="15" customHeight="1" thickBot="1">
      <c r="A167" s="415"/>
      <c r="B167" s="416"/>
      <c r="C167" s="385"/>
      <c r="D167" s="494"/>
      <c r="E167" s="365"/>
      <c r="F167" s="365"/>
      <c r="G167" s="534"/>
      <c r="H167" s="248" t="s">
        <v>102</v>
      </c>
      <c r="I167" s="137">
        <v>2.1</v>
      </c>
      <c r="J167" s="134">
        <v>2.1</v>
      </c>
      <c r="K167" s="134">
        <v>0.3</v>
      </c>
      <c r="L167" s="135">
        <v>0</v>
      </c>
      <c r="M167" s="137">
        <v>2.2000000000000002</v>
      </c>
      <c r="N167" s="134">
        <v>2.2000000000000002</v>
      </c>
      <c r="O167" s="134">
        <v>0.4</v>
      </c>
      <c r="P167" s="135">
        <v>0</v>
      </c>
      <c r="Q167" s="36">
        <v>2.2000000000000002</v>
      </c>
      <c r="R167" s="36">
        <v>2.2000000000000002</v>
      </c>
      <c r="S167" s="303"/>
      <c r="T167" s="305"/>
      <c r="U167" s="313"/>
      <c r="V167" s="313"/>
      <c r="W167" s="313"/>
      <c r="X167" s="315"/>
      <c r="Y167" s="567"/>
    </row>
    <row r="168" spans="1:25" s="5" customFormat="1" ht="13.8" thickBot="1">
      <c r="A168" s="249" t="s">
        <v>38</v>
      </c>
      <c r="B168" s="250" t="s">
        <v>83</v>
      </c>
      <c r="C168" s="342" t="s">
        <v>18</v>
      </c>
      <c r="D168" s="343"/>
      <c r="E168" s="343"/>
      <c r="F168" s="343"/>
      <c r="G168" s="344"/>
      <c r="H168" s="269"/>
      <c r="I168" s="28">
        <f t="shared" ref="I168:L168" si="66">I166</f>
        <v>2.1</v>
      </c>
      <c r="J168" s="29">
        <f t="shared" si="66"/>
        <v>2.1</v>
      </c>
      <c r="K168" s="29">
        <f t="shared" si="66"/>
        <v>0.3</v>
      </c>
      <c r="L168" s="30">
        <f t="shared" si="66"/>
        <v>0</v>
      </c>
      <c r="M168" s="28">
        <f t="shared" ref="M168:R168" si="67">M166</f>
        <v>2.2000000000000002</v>
      </c>
      <c r="N168" s="29">
        <f t="shared" si="67"/>
        <v>2.2000000000000002</v>
      </c>
      <c r="O168" s="29">
        <f t="shared" si="67"/>
        <v>0.4</v>
      </c>
      <c r="P168" s="30">
        <f t="shared" si="67"/>
        <v>0</v>
      </c>
      <c r="Q168" s="239">
        <f t="shared" si="67"/>
        <v>2.2000000000000002</v>
      </c>
      <c r="R168" s="239">
        <f t="shared" si="67"/>
        <v>2.2000000000000002</v>
      </c>
      <c r="S168" s="306"/>
      <c r="T168" s="307"/>
      <c r="U168" s="307"/>
      <c r="V168" s="307"/>
      <c r="W168" s="307"/>
      <c r="X168" s="308"/>
      <c r="Y168" s="567"/>
    </row>
    <row r="169" spans="1:25" s="5" customFormat="1" ht="13.8" thickBot="1">
      <c r="A169" s="249" t="s">
        <v>38</v>
      </c>
      <c r="B169" s="250" t="s">
        <v>170</v>
      </c>
      <c r="C169" s="309" t="s">
        <v>171</v>
      </c>
      <c r="D169" s="310"/>
      <c r="E169" s="310"/>
      <c r="F169" s="310"/>
      <c r="G169" s="310"/>
      <c r="H169" s="310"/>
      <c r="I169" s="310"/>
      <c r="J169" s="310"/>
      <c r="K169" s="310"/>
      <c r="L169" s="310"/>
      <c r="M169" s="310"/>
      <c r="N169" s="310"/>
      <c r="O169" s="310"/>
      <c r="P169" s="310"/>
      <c r="Q169" s="310"/>
      <c r="R169" s="310"/>
      <c r="S169" s="310"/>
      <c r="T169" s="310"/>
      <c r="U169" s="310"/>
      <c r="V169" s="310"/>
      <c r="W169" s="310"/>
      <c r="X169" s="311"/>
      <c r="Y169" s="567"/>
    </row>
    <row r="170" spans="1:25" s="5" customFormat="1" ht="24.75" customHeight="1">
      <c r="A170" s="290" t="s">
        <v>38</v>
      </c>
      <c r="B170" s="292" t="s">
        <v>170</v>
      </c>
      <c r="C170" s="294" t="s">
        <v>38</v>
      </c>
      <c r="D170" s="208" t="s">
        <v>172</v>
      </c>
      <c r="E170" s="298" t="s">
        <v>68</v>
      </c>
      <c r="F170" s="298" t="s">
        <v>130</v>
      </c>
      <c r="G170" s="300" t="s">
        <v>131</v>
      </c>
      <c r="H170" s="283" t="s">
        <v>21</v>
      </c>
      <c r="I170" s="237">
        <f t="shared" ref="I170:L170" si="68">I171+I172+I173+I174+I175+I178+I176+I177</f>
        <v>95</v>
      </c>
      <c r="J170" s="261">
        <f t="shared" si="68"/>
        <v>95</v>
      </c>
      <c r="K170" s="261">
        <f t="shared" si="68"/>
        <v>0</v>
      </c>
      <c r="L170" s="145">
        <f t="shared" si="68"/>
        <v>0</v>
      </c>
      <c r="M170" s="237">
        <f t="shared" ref="M170:R170" si="69">M171+M172+M173+M174+M175+M178+M176+M177</f>
        <v>72.2</v>
      </c>
      <c r="N170" s="261">
        <f t="shared" si="69"/>
        <v>72.2</v>
      </c>
      <c r="O170" s="261">
        <f t="shared" si="69"/>
        <v>0</v>
      </c>
      <c r="P170" s="145">
        <f t="shared" si="69"/>
        <v>0</v>
      </c>
      <c r="Q170" s="71">
        <f t="shared" si="69"/>
        <v>0</v>
      </c>
      <c r="R170" s="71">
        <f t="shared" si="69"/>
        <v>0</v>
      </c>
      <c r="S170" s="321" t="s">
        <v>173</v>
      </c>
      <c r="T170" s="304" t="s">
        <v>103</v>
      </c>
      <c r="U170" s="312">
        <v>100</v>
      </c>
      <c r="V170" s="312">
        <v>75</v>
      </c>
      <c r="W170" s="312"/>
      <c r="X170" s="314"/>
      <c r="Y170" s="567"/>
    </row>
    <row r="171" spans="1:25" s="5" customFormat="1" ht="16.5" customHeight="1">
      <c r="A171" s="414"/>
      <c r="B171" s="383"/>
      <c r="C171" s="514"/>
      <c r="D171" s="279" t="s">
        <v>174</v>
      </c>
      <c r="E171" s="360"/>
      <c r="F171" s="360"/>
      <c r="G171" s="362"/>
      <c r="H171" s="69" t="s">
        <v>159</v>
      </c>
      <c r="I171" s="150">
        <v>6.4</v>
      </c>
      <c r="J171" s="186">
        <v>6.4</v>
      </c>
      <c r="K171" s="165">
        <v>0</v>
      </c>
      <c r="L171" s="187">
        <v>0</v>
      </c>
      <c r="M171" s="150">
        <v>9.6</v>
      </c>
      <c r="N171" s="186">
        <v>9.6</v>
      </c>
      <c r="O171" s="165">
        <v>0</v>
      </c>
      <c r="P171" s="187">
        <v>0</v>
      </c>
      <c r="Q171" s="73"/>
      <c r="R171" s="73">
        <v>0</v>
      </c>
      <c r="S171" s="320"/>
      <c r="T171" s="424"/>
      <c r="U171" s="323"/>
      <c r="V171" s="323"/>
      <c r="W171" s="323"/>
      <c r="X171" s="322"/>
      <c r="Y171" s="567"/>
    </row>
    <row r="172" spans="1:25" s="5" customFormat="1" ht="15.75" customHeight="1">
      <c r="A172" s="414"/>
      <c r="B172" s="383"/>
      <c r="C172" s="514"/>
      <c r="D172" s="279" t="s">
        <v>175</v>
      </c>
      <c r="E172" s="360"/>
      <c r="F172" s="360"/>
      <c r="G172" s="362"/>
      <c r="H172" s="69" t="s">
        <v>159</v>
      </c>
      <c r="I172" s="150">
        <v>10.3</v>
      </c>
      <c r="J172" s="186">
        <v>10.3</v>
      </c>
      <c r="K172" s="165">
        <v>0</v>
      </c>
      <c r="L172" s="187">
        <v>0</v>
      </c>
      <c r="M172" s="150">
        <v>15</v>
      </c>
      <c r="N172" s="186">
        <v>15</v>
      </c>
      <c r="O172" s="165"/>
      <c r="P172" s="187"/>
      <c r="Q172" s="73"/>
      <c r="R172" s="73"/>
      <c r="S172" s="432"/>
      <c r="T172" s="431"/>
      <c r="U172" s="324"/>
      <c r="V172" s="324"/>
      <c r="W172" s="324"/>
      <c r="X172" s="332"/>
      <c r="Y172" s="567"/>
    </row>
    <row r="173" spans="1:25" s="5" customFormat="1" ht="25.5" customHeight="1">
      <c r="A173" s="414"/>
      <c r="B173" s="383"/>
      <c r="C173" s="514"/>
      <c r="D173" s="263" t="s">
        <v>176</v>
      </c>
      <c r="E173" s="360"/>
      <c r="F173" s="360"/>
      <c r="G173" s="362"/>
      <c r="H173" s="69" t="s">
        <v>159</v>
      </c>
      <c r="I173" s="150">
        <v>32.5</v>
      </c>
      <c r="J173" s="186">
        <v>32.5</v>
      </c>
      <c r="K173" s="165">
        <v>0</v>
      </c>
      <c r="L173" s="187">
        <v>0</v>
      </c>
      <c r="M173" s="150">
        <v>45.6</v>
      </c>
      <c r="N173" s="186">
        <v>45.6</v>
      </c>
      <c r="O173" s="165"/>
      <c r="P173" s="187"/>
      <c r="Q173" s="73"/>
      <c r="R173" s="73"/>
      <c r="S173" s="319" t="s">
        <v>248</v>
      </c>
      <c r="T173" s="423" t="s">
        <v>103</v>
      </c>
      <c r="U173" s="526" t="s">
        <v>293</v>
      </c>
      <c r="V173" s="526"/>
      <c r="W173" s="495"/>
      <c r="X173" s="370"/>
      <c r="Y173" s="567"/>
    </row>
    <row r="174" spans="1:25" s="5" customFormat="1" ht="27" customHeight="1">
      <c r="A174" s="414"/>
      <c r="B174" s="383"/>
      <c r="C174" s="514"/>
      <c r="D174" s="263" t="s">
        <v>207</v>
      </c>
      <c r="E174" s="360"/>
      <c r="F174" s="360"/>
      <c r="G174" s="362"/>
      <c r="H174" s="69" t="s">
        <v>159</v>
      </c>
      <c r="I174" s="150"/>
      <c r="J174" s="186"/>
      <c r="K174" s="165"/>
      <c r="L174" s="187"/>
      <c r="M174" s="150"/>
      <c r="N174" s="186"/>
      <c r="O174" s="165"/>
      <c r="P174" s="187"/>
      <c r="Q174" s="73"/>
      <c r="R174" s="73"/>
      <c r="S174" s="320"/>
      <c r="T174" s="424"/>
      <c r="U174" s="493"/>
      <c r="V174" s="493"/>
      <c r="W174" s="323"/>
      <c r="X174" s="322"/>
      <c r="Y174" s="567"/>
    </row>
    <row r="175" spans="1:25" s="5" customFormat="1" ht="27" customHeight="1">
      <c r="A175" s="414"/>
      <c r="B175" s="383"/>
      <c r="C175" s="514"/>
      <c r="D175" s="263" t="s">
        <v>177</v>
      </c>
      <c r="E175" s="360"/>
      <c r="F175" s="360"/>
      <c r="G175" s="362"/>
      <c r="H175" s="69" t="s">
        <v>159</v>
      </c>
      <c r="I175" s="150"/>
      <c r="J175" s="186"/>
      <c r="K175" s="165"/>
      <c r="L175" s="187"/>
      <c r="M175" s="150"/>
      <c r="N175" s="186"/>
      <c r="O175" s="165"/>
      <c r="P175" s="187"/>
      <c r="Q175" s="73"/>
      <c r="R175" s="73"/>
      <c r="S175" s="320"/>
      <c r="T175" s="424"/>
      <c r="U175" s="493"/>
      <c r="V175" s="493"/>
      <c r="W175" s="323"/>
      <c r="X175" s="322"/>
      <c r="Y175" s="567"/>
    </row>
    <row r="176" spans="1:25" s="5" customFormat="1" ht="22.5" customHeight="1" thickBot="1">
      <c r="A176" s="414"/>
      <c r="B176" s="383"/>
      <c r="C176" s="514"/>
      <c r="D176" s="287" t="s">
        <v>178</v>
      </c>
      <c r="E176" s="360"/>
      <c r="F176" s="360"/>
      <c r="G176" s="362"/>
      <c r="H176" s="70" t="s">
        <v>159</v>
      </c>
      <c r="I176" s="166"/>
      <c r="J176" s="134"/>
      <c r="K176" s="147"/>
      <c r="L176" s="135"/>
      <c r="M176" s="166">
        <v>2</v>
      </c>
      <c r="N176" s="134">
        <v>2</v>
      </c>
      <c r="O176" s="147"/>
      <c r="P176" s="135"/>
      <c r="Q176" s="86"/>
      <c r="R176" s="86"/>
      <c r="S176" s="320"/>
      <c r="T176" s="424"/>
      <c r="U176" s="493"/>
      <c r="V176" s="493"/>
      <c r="W176" s="323"/>
      <c r="X176" s="322"/>
      <c r="Y176" s="567"/>
    </row>
    <row r="177" spans="1:25" s="5" customFormat="1" ht="22.5" customHeight="1" thickBot="1">
      <c r="A177" s="414"/>
      <c r="B177" s="383"/>
      <c r="C177" s="514"/>
      <c r="D177" s="212" t="s">
        <v>289</v>
      </c>
      <c r="E177" s="360"/>
      <c r="F177" s="360"/>
      <c r="G177" s="362"/>
      <c r="H177" s="70" t="s">
        <v>159</v>
      </c>
      <c r="I177" s="166">
        <v>36.5</v>
      </c>
      <c r="J177" s="134">
        <v>36.5</v>
      </c>
      <c r="K177" s="147">
        <v>0</v>
      </c>
      <c r="L177" s="135">
        <v>0</v>
      </c>
      <c r="M177" s="166"/>
      <c r="N177" s="134"/>
      <c r="O177" s="147"/>
      <c r="P177" s="135"/>
      <c r="Q177" s="86"/>
      <c r="R177" s="86"/>
      <c r="S177" s="320"/>
      <c r="T177" s="424"/>
      <c r="U177" s="493"/>
      <c r="V177" s="493"/>
      <c r="W177" s="323"/>
      <c r="X177" s="322"/>
      <c r="Y177" s="567"/>
    </row>
    <row r="178" spans="1:25" s="5" customFormat="1" ht="42" customHeight="1" thickBot="1">
      <c r="A178" s="291"/>
      <c r="B178" s="293"/>
      <c r="C178" s="295"/>
      <c r="D178" s="213" t="s">
        <v>290</v>
      </c>
      <c r="E178" s="299"/>
      <c r="F178" s="299"/>
      <c r="G178" s="301"/>
      <c r="H178" s="70" t="s">
        <v>159</v>
      </c>
      <c r="I178" s="166">
        <v>9.3000000000000007</v>
      </c>
      <c r="J178" s="134">
        <v>9.3000000000000007</v>
      </c>
      <c r="K178" s="147">
        <v>0</v>
      </c>
      <c r="L178" s="135">
        <v>0</v>
      </c>
      <c r="M178" s="166"/>
      <c r="N178" s="134"/>
      <c r="O178" s="147"/>
      <c r="P178" s="135"/>
      <c r="Q178" s="86"/>
      <c r="R178" s="86"/>
      <c r="S178" s="303"/>
      <c r="T178" s="305"/>
      <c r="U178" s="527"/>
      <c r="V178" s="527"/>
      <c r="W178" s="313"/>
      <c r="X178" s="315"/>
      <c r="Y178" s="567"/>
    </row>
    <row r="179" spans="1:25" s="5" customFormat="1" ht="13.8" thickBot="1">
      <c r="A179" s="249" t="s">
        <v>38</v>
      </c>
      <c r="B179" s="250" t="s">
        <v>170</v>
      </c>
      <c r="C179" s="517" t="s">
        <v>18</v>
      </c>
      <c r="D179" s="518"/>
      <c r="E179" s="518"/>
      <c r="F179" s="518"/>
      <c r="G179" s="519"/>
      <c r="H179" s="269"/>
      <c r="I179" s="244">
        <f>I170</f>
        <v>95</v>
      </c>
      <c r="J179" s="29">
        <f t="shared" ref="J179:L179" si="70">J170</f>
        <v>95</v>
      </c>
      <c r="K179" s="29">
        <f t="shared" si="70"/>
        <v>0</v>
      </c>
      <c r="L179" s="46">
        <f t="shared" si="70"/>
        <v>0</v>
      </c>
      <c r="M179" s="244">
        <f>M170</f>
        <v>72.2</v>
      </c>
      <c r="N179" s="29">
        <f t="shared" ref="N179:R179" si="71">N170</f>
        <v>72.2</v>
      </c>
      <c r="O179" s="29">
        <f t="shared" si="71"/>
        <v>0</v>
      </c>
      <c r="P179" s="46">
        <f t="shared" si="71"/>
        <v>0</v>
      </c>
      <c r="Q179" s="28">
        <f t="shared" si="71"/>
        <v>0</v>
      </c>
      <c r="R179" s="28">
        <f t="shared" si="71"/>
        <v>0</v>
      </c>
      <c r="S179" s="306"/>
      <c r="T179" s="307"/>
      <c r="U179" s="307"/>
      <c r="V179" s="307"/>
      <c r="W179" s="307"/>
      <c r="X179" s="308"/>
      <c r="Y179" s="567"/>
    </row>
    <row r="180" spans="1:25" s="5" customFormat="1" ht="13.8" thickBot="1">
      <c r="A180" s="249" t="s">
        <v>38</v>
      </c>
      <c r="B180" s="250" t="s">
        <v>230</v>
      </c>
      <c r="C180" s="309" t="s">
        <v>231</v>
      </c>
      <c r="D180" s="310"/>
      <c r="E180" s="310"/>
      <c r="F180" s="310"/>
      <c r="G180" s="310"/>
      <c r="H180" s="310"/>
      <c r="I180" s="310"/>
      <c r="J180" s="310"/>
      <c r="K180" s="310"/>
      <c r="L180" s="310"/>
      <c r="M180" s="310"/>
      <c r="N180" s="310"/>
      <c r="O180" s="310"/>
      <c r="P180" s="310"/>
      <c r="Q180" s="310"/>
      <c r="R180" s="310"/>
      <c r="S180" s="310"/>
      <c r="T180" s="310"/>
      <c r="U180" s="310"/>
      <c r="V180" s="310"/>
      <c r="W180" s="310"/>
      <c r="X180" s="311"/>
      <c r="Y180" s="567"/>
    </row>
    <row r="181" spans="1:25" s="5" customFormat="1" ht="12.75" customHeight="1">
      <c r="A181" s="290" t="s">
        <v>38</v>
      </c>
      <c r="B181" s="292" t="s">
        <v>230</v>
      </c>
      <c r="C181" s="294" t="s">
        <v>38</v>
      </c>
      <c r="D181" s="296" t="s">
        <v>305</v>
      </c>
      <c r="E181" s="298" t="s">
        <v>68</v>
      </c>
      <c r="F181" s="298" t="s">
        <v>130</v>
      </c>
      <c r="G181" s="300" t="s">
        <v>254</v>
      </c>
      <c r="H181" s="51" t="s">
        <v>21</v>
      </c>
      <c r="I181" s="111">
        <f t="shared" ref="I181:R183" si="72">I182</f>
        <v>207.2</v>
      </c>
      <c r="J181" s="53">
        <f t="shared" si="72"/>
        <v>207.2</v>
      </c>
      <c r="K181" s="53">
        <f t="shared" si="72"/>
        <v>0</v>
      </c>
      <c r="L181" s="122">
        <f t="shared" si="72"/>
        <v>0</v>
      </c>
      <c r="M181" s="111">
        <f t="shared" si="72"/>
        <v>0</v>
      </c>
      <c r="N181" s="53">
        <f t="shared" si="72"/>
        <v>0</v>
      </c>
      <c r="O181" s="53">
        <f t="shared" si="72"/>
        <v>0</v>
      </c>
      <c r="P181" s="122">
        <f t="shared" si="72"/>
        <v>0</v>
      </c>
      <c r="Q181" s="58">
        <f t="shared" si="72"/>
        <v>0</v>
      </c>
      <c r="R181" s="58">
        <f t="shared" si="72"/>
        <v>0</v>
      </c>
      <c r="S181" s="302"/>
      <c r="T181" s="304"/>
      <c r="U181" s="312"/>
      <c r="V181" s="312"/>
      <c r="W181" s="312"/>
      <c r="X181" s="314"/>
      <c r="Y181" s="567"/>
    </row>
    <row r="182" spans="1:25" s="5" customFormat="1" ht="36.75" customHeight="1" thickBot="1">
      <c r="A182" s="291"/>
      <c r="B182" s="293"/>
      <c r="C182" s="295"/>
      <c r="D182" s="297"/>
      <c r="E182" s="299"/>
      <c r="F182" s="299"/>
      <c r="G182" s="301"/>
      <c r="H182" s="70" t="s">
        <v>112</v>
      </c>
      <c r="I182" s="147">
        <v>207.2</v>
      </c>
      <c r="J182" s="134">
        <v>207.2</v>
      </c>
      <c r="K182" s="134">
        <v>0</v>
      </c>
      <c r="L182" s="135">
        <v>0</v>
      </c>
      <c r="M182" s="147"/>
      <c r="N182" s="134"/>
      <c r="O182" s="134"/>
      <c r="P182" s="135"/>
      <c r="Q182" s="86"/>
      <c r="R182" s="80"/>
      <c r="S182" s="303"/>
      <c r="T182" s="305"/>
      <c r="U182" s="313"/>
      <c r="V182" s="313"/>
      <c r="W182" s="313"/>
      <c r="X182" s="315"/>
      <c r="Y182" s="567"/>
    </row>
    <row r="183" spans="1:25" s="5" customFormat="1" ht="12.75" customHeight="1">
      <c r="A183" s="290" t="s">
        <v>38</v>
      </c>
      <c r="B183" s="292" t="s">
        <v>230</v>
      </c>
      <c r="C183" s="294" t="s">
        <v>40</v>
      </c>
      <c r="D183" s="296" t="s">
        <v>306</v>
      </c>
      <c r="E183" s="298" t="s">
        <v>68</v>
      </c>
      <c r="F183" s="298" t="s">
        <v>130</v>
      </c>
      <c r="G183" s="300" t="s">
        <v>254</v>
      </c>
      <c r="H183" s="51" t="s">
        <v>21</v>
      </c>
      <c r="I183" s="111">
        <f t="shared" si="72"/>
        <v>278</v>
      </c>
      <c r="J183" s="53">
        <f t="shared" si="72"/>
        <v>278</v>
      </c>
      <c r="K183" s="53">
        <f t="shared" si="72"/>
        <v>0</v>
      </c>
      <c r="L183" s="122">
        <f t="shared" si="72"/>
        <v>0</v>
      </c>
      <c r="M183" s="111">
        <f t="shared" si="72"/>
        <v>0</v>
      </c>
      <c r="N183" s="53">
        <f t="shared" si="72"/>
        <v>0</v>
      </c>
      <c r="O183" s="53">
        <f t="shared" si="72"/>
        <v>0</v>
      </c>
      <c r="P183" s="122">
        <f t="shared" si="72"/>
        <v>0</v>
      </c>
      <c r="Q183" s="58">
        <f t="shared" si="72"/>
        <v>0</v>
      </c>
      <c r="R183" s="58">
        <f t="shared" si="72"/>
        <v>0</v>
      </c>
      <c r="S183" s="302"/>
      <c r="T183" s="304"/>
      <c r="U183" s="312"/>
      <c r="V183" s="312"/>
      <c r="W183" s="312"/>
      <c r="X183" s="314"/>
      <c r="Y183" s="567"/>
    </row>
    <row r="184" spans="1:25" s="5" customFormat="1" ht="36.75" customHeight="1" thickBot="1">
      <c r="A184" s="291"/>
      <c r="B184" s="293"/>
      <c r="C184" s="295"/>
      <c r="D184" s="297"/>
      <c r="E184" s="299"/>
      <c r="F184" s="299"/>
      <c r="G184" s="301"/>
      <c r="H184" s="70" t="s">
        <v>112</v>
      </c>
      <c r="I184" s="147">
        <v>278</v>
      </c>
      <c r="J184" s="134">
        <v>278</v>
      </c>
      <c r="K184" s="134">
        <v>0</v>
      </c>
      <c r="L184" s="135">
        <v>0</v>
      </c>
      <c r="M184" s="147"/>
      <c r="N184" s="134"/>
      <c r="O184" s="134"/>
      <c r="P184" s="135"/>
      <c r="Q184" s="86"/>
      <c r="R184" s="80"/>
      <c r="S184" s="303"/>
      <c r="T184" s="305"/>
      <c r="U184" s="313"/>
      <c r="V184" s="313"/>
      <c r="W184" s="313"/>
      <c r="X184" s="315"/>
      <c r="Y184" s="567"/>
    </row>
    <row r="185" spans="1:25" s="5" customFormat="1" ht="13.8" thickBot="1">
      <c r="A185" s="228" t="s">
        <v>38</v>
      </c>
      <c r="B185" s="230" t="s">
        <v>230</v>
      </c>
      <c r="C185" s="517" t="s">
        <v>18</v>
      </c>
      <c r="D185" s="518"/>
      <c r="E185" s="518"/>
      <c r="F185" s="518"/>
      <c r="G185" s="519"/>
      <c r="H185" s="286"/>
      <c r="I185" s="255">
        <f t="shared" ref="I185:P185" si="73">I183+I181</f>
        <v>485.2</v>
      </c>
      <c r="J185" s="41">
        <f t="shared" si="73"/>
        <v>485.2</v>
      </c>
      <c r="K185" s="41">
        <f t="shared" si="73"/>
        <v>0</v>
      </c>
      <c r="L185" s="121">
        <f t="shared" si="73"/>
        <v>0</v>
      </c>
      <c r="M185" s="255">
        <f t="shared" si="73"/>
        <v>0</v>
      </c>
      <c r="N185" s="41">
        <f t="shared" si="73"/>
        <v>0</v>
      </c>
      <c r="O185" s="41">
        <f t="shared" si="73"/>
        <v>0</v>
      </c>
      <c r="P185" s="121">
        <f t="shared" si="73"/>
        <v>0</v>
      </c>
      <c r="Q185" s="40">
        <f>Q183</f>
        <v>0</v>
      </c>
      <c r="R185" s="40">
        <f>R183</f>
        <v>0</v>
      </c>
      <c r="S185" s="306"/>
      <c r="T185" s="307"/>
      <c r="U185" s="307"/>
      <c r="V185" s="307"/>
      <c r="W185" s="307"/>
      <c r="X185" s="308"/>
      <c r="Y185" s="567"/>
    </row>
    <row r="186" spans="1:25" s="5" customFormat="1" ht="13.8" thickBot="1">
      <c r="A186" s="249" t="s">
        <v>38</v>
      </c>
      <c r="B186" s="250" t="s">
        <v>252</v>
      </c>
      <c r="C186" s="325" t="s">
        <v>253</v>
      </c>
      <c r="D186" s="326"/>
      <c r="E186" s="326"/>
      <c r="F186" s="326"/>
      <c r="G186" s="326"/>
      <c r="H186" s="326"/>
      <c r="I186" s="310"/>
      <c r="J186" s="310"/>
      <c r="K186" s="310"/>
      <c r="L186" s="310"/>
      <c r="M186" s="326"/>
      <c r="N186" s="326"/>
      <c r="O186" s="326"/>
      <c r="P186" s="326"/>
      <c r="Q186" s="326"/>
      <c r="R186" s="326"/>
      <c r="S186" s="310"/>
      <c r="T186" s="310"/>
      <c r="U186" s="310"/>
      <c r="V186" s="310"/>
      <c r="W186" s="310"/>
      <c r="X186" s="311"/>
      <c r="Y186" s="567"/>
    </row>
    <row r="187" spans="1:25" s="5" customFormat="1" ht="61.5" customHeight="1">
      <c r="A187" s="290" t="s">
        <v>38</v>
      </c>
      <c r="B187" s="523" t="s">
        <v>252</v>
      </c>
      <c r="C187" s="672" t="s">
        <v>38</v>
      </c>
      <c r="D187" s="167" t="s">
        <v>255</v>
      </c>
      <c r="E187" s="327" t="s">
        <v>68</v>
      </c>
      <c r="F187" s="169"/>
      <c r="G187" s="170"/>
      <c r="H187" s="178" t="s">
        <v>21</v>
      </c>
      <c r="I187" s="52">
        <f t="shared" ref="I187:P187" si="74">SUM(I188:I196)</f>
        <v>40.100000000000009</v>
      </c>
      <c r="J187" s="53">
        <f t="shared" si="74"/>
        <v>40.100000000000009</v>
      </c>
      <c r="K187" s="53">
        <f t="shared" si="74"/>
        <v>0</v>
      </c>
      <c r="L187" s="180">
        <f t="shared" si="74"/>
        <v>0</v>
      </c>
      <c r="M187" s="52">
        <f t="shared" si="74"/>
        <v>9.3000000000000007</v>
      </c>
      <c r="N187" s="53">
        <f t="shared" si="74"/>
        <v>9.3000000000000007</v>
      </c>
      <c r="O187" s="53">
        <f t="shared" si="74"/>
        <v>0</v>
      </c>
      <c r="P187" s="180">
        <f t="shared" si="74"/>
        <v>0</v>
      </c>
      <c r="Q187" s="111">
        <f>SUM(Q188:Q199)</f>
        <v>0</v>
      </c>
      <c r="R187" s="58">
        <f>SUM(R188:R199)</f>
        <v>0</v>
      </c>
      <c r="S187" s="302"/>
      <c r="T187" s="304"/>
      <c r="U187" s="312"/>
      <c r="V187" s="312"/>
      <c r="W187" s="312"/>
      <c r="X187" s="314"/>
      <c r="Y187" s="567"/>
    </row>
    <row r="188" spans="1:25" s="5" customFormat="1" ht="12.75" customHeight="1">
      <c r="A188" s="414"/>
      <c r="B188" s="524"/>
      <c r="C188" s="673"/>
      <c r="D188" s="168" t="s">
        <v>304</v>
      </c>
      <c r="E188" s="327"/>
      <c r="F188" s="171" t="s">
        <v>130</v>
      </c>
      <c r="G188" s="247" t="s">
        <v>254</v>
      </c>
      <c r="H188" s="176" t="s">
        <v>112</v>
      </c>
      <c r="I188" s="188">
        <v>32.1</v>
      </c>
      <c r="J188" s="186">
        <v>32.1</v>
      </c>
      <c r="K188" s="186">
        <v>0</v>
      </c>
      <c r="L188" s="179">
        <v>0</v>
      </c>
      <c r="M188" s="188">
        <v>9.3000000000000007</v>
      </c>
      <c r="N188" s="186">
        <v>9.3000000000000007</v>
      </c>
      <c r="O188" s="186">
        <v>0</v>
      </c>
      <c r="P188" s="179">
        <v>0</v>
      </c>
      <c r="Q188" s="182"/>
      <c r="R188" s="138"/>
      <c r="S188" s="670"/>
      <c r="T188" s="424"/>
      <c r="U188" s="323"/>
      <c r="V188" s="323"/>
      <c r="W188" s="323"/>
      <c r="X188" s="322"/>
      <c r="Y188" s="567"/>
    </row>
    <row r="189" spans="1:25" s="5" customFormat="1" ht="12.75" customHeight="1">
      <c r="A189" s="414"/>
      <c r="B189" s="524"/>
      <c r="C189" s="673"/>
      <c r="D189" s="214" t="s">
        <v>263</v>
      </c>
      <c r="E189" s="327"/>
      <c r="F189" s="171" t="s">
        <v>141</v>
      </c>
      <c r="G189" s="247" t="s">
        <v>142</v>
      </c>
      <c r="H189" s="176" t="s">
        <v>102</v>
      </c>
      <c r="I189" s="188">
        <v>0.8</v>
      </c>
      <c r="J189" s="186">
        <v>0.8</v>
      </c>
      <c r="K189" s="186">
        <v>0</v>
      </c>
      <c r="L189" s="179">
        <v>0</v>
      </c>
      <c r="M189" s="188"/>
      <c r="N189" s="186"/>
      <c r="O189" s="186"/>
      <c r="P189" s="179"/>
      <c r="Q189" s="182"/>
      <c r="R189" s="138"/>
      <c r="S189" s="670"/>
      <c r="T189" s="424"/>
      <c r="U189" s="323"/>
      <c r="V189" s="323"/>
      <c r="W189" s="323"/>
      <c r="X189" s="322"/>
      <c r="Y189" s="567"/>
    </row>
    <row r="190" spans="1:25" s="5" customFormat="1" ht="21.75" customHeight="1">
      <c r="A190" s="414"/>
      <c r="B190" s="524"/>
      <c r="C190" s="673"/>
      <c r="D190" s="214" t="s">
        <v>264</v>
      </c>
      <c r="E190" s="327"/>
      <c r="F190" s="171" t="s">
        <v>146</v>
      </c>
      <c r="G190" s="247" t="s">
        <v>145</v>
      </c>
      <c r="H190" s="176" t="s">
        <v>102</v>
      </c>
      <c r="I190" s="188">
        <v>0.4</v>
      </c>
      <c r="J190" s="186">
        <v>0.4</v>
      </c>
      <c r="K190" s="186">
        <v>0</v>
      </c>
      <c r="L190" s="179">
        <v>0</v>
      </c>
      <c r="M190" s="188"/>
      <c r="N190" s="186"/>
      <c r="O190" s="186"/>
      <c r="P190" s="179"/>
      <c r="Q190" s="182"/>
      <c r="R190" s="138"/>
      <c r="S190" s="670"/>
      <c r="T190" s="424"/>
      <c r="U190" s="323"/>
      <c r="V190" s="323"/>
      <c r="W190" s="323"/>
      <c r="X190" s="322"/>
      <c r="Y190" s="567"/>
    </row>
    <row r="191" spans="1:25" s="5" customFormat="1" ht="21.75" customHeight="1">
      <c r="A191" s="414"/>
      <c r="B191" s="524"/>
      <c r="C191" s="673"/>
      <c r="D191" s="214" t="s">
        <v>265</v>
      </c>
      <c r="E191" s="327"/>
      <c r="F191" s="171" t="s">
        <v>149</v>
      </c>
      <c r="G191" s="247" t="s">
        <v>150</v>
      </c>
      <c r="H191" s="176" t="s">
        <v>102</v>
      </c>
      <c r="I191" s="188">
        <v>0.4</v>
      </c>
      <c r="J191" s="186">
        <v>0.4</v>
      </c>
      <c r="K191" s="186">
        <v>0</v>
      </c>
      <c r="L191" s="179">
        <v>0</v>
      </c>
      <c r="M191" s="188"/>
      <c r="N191" s="186"/>
      <c r="O191" s="186"/>
      <c r="P191" s="179"/>
      <c r="Q191" s="182"/>
      <c r="R191" s="138"/>
      <c r="S191" s="670"/>
      <c r="T191" s="424"/>
      <c r="U191" s="323"/>
      <c r="V191" s="323"/>
      <c r="W191" s="323"/>
      <c r="X191" s="322"/>
      <c r="Y191" s="567"/>
    </row>
    <row r="192" spans="1:25" s="5" customFormat="1" ht="21.75" customHeight="1">
      <c r="A192" s="414"/>
      <c r="B192" s="524"/>
      <c r="C192" s="673"/>
      <c r="D192" s="214" t="s">
        <v>262</v>
      </c>
      <c r="E192" s="327"/>
      <c r="F192" s="171" t="s">
        <v>267</v>
      </c>
      <c r="G192" s="247" t="s">
        <v>266</v>
      </c>
      <c r="H192" s="176" t="s">
        <v>102</v>
      </c>
      <c r="I192" s="188">
        <v>0.2</v>
      </c>
      <c r="J192" s="186">
        <v>0.2</v>
      </c>
      <c r="K192" s="186">
        <v>0</v>
      </c>
      <c r="L192" s="179">
        <v>0</v>
      </c>
      <c r="M192" s="188"/>
      <c r="N192" s="186"/>
      <c r="O192" s="186"/>
      <c r="P192" s="179"/>
      <c r="Q192" s="182"/>
      <c r="R192" s="138"/>
      <c r="S192" s="670"/>
      <c r="T192" s="424"/>
      <c r="U192" s="323"/>
      <c r="V192" s="323"/>
      <c r="W192" s="323"/>
      <c r="X192" s="322"/>
      <c r="Y192" s="567"/>
    </row>
    <row r="193" spans="1:25" s="5" customFormat="1" ht="21.75" customHeight="1">
      <c r="A193" s="414"/>
      <c r="B193" s="524"/>
      <c r="C193" s="673"/>
      <c r="D193" s="214" t="s">
        <v>260</v>
      </c>
      <c r="E193" s="327"/>
      <c r="F193" s="171" t="s">
        <v>261</v>
      </c>
      <c r="G193" s="247" t="s">
        <v>137</v>
      </c>
      <c r="H193" s="176" t="s">
        <v>102</v>
      </c>
      <c r="I193" s="188">
        <v>4.2</v>
      </c>
      <c r="J193" s="186">
        <v>4.2</v>
      </c>
      <c r="K193" s="186">
        <v>0</v>
      </c>
      <c r="L193" s="179">
        <v>0</v>
      </c>
      <c r="M193" s="188"/>
      <c r="N193" s="186"/>
      <c r="O193" s="186"/>
      <c r="P193" s="179"/>
      <c r="Q193" s="182"/>
      <c r="R193" s="138"/>
      <c r="S193" s="670"/>
      <c r="T193" s="424"/>
      <c r="U193" s="323"/>
      <c r="V193" s="323"/>
      <c r="W193" s="323"/>
      <c r="X193" s="322"/>
      <c r="Y193" s="567"/>
    </row>
    <row r="194" spans="1:25" s="5" customFormat="1" ht="26.25" customHeight="1">
      <c r="A194" s="414"/>
      <c r="B194" s="524"/>
      <c r="C194" s="673"/>
      <c r="D194" s="214" t="s">
        <v>256</v>
      </c>
      <c r="E194" s="327"/>
      <c r="F194" s="171" t="s">
        <v>135</v>
      </c>
      <c r="G194" s="247" t="s">
        <v>138</v>
      </c>
      <c r="H194" s="176" t="s">
        <v>102</v>
      </c>
      <c r="I194" s="188">
        <v>0.6</v>
      </c>
      <c r="J194" s="186">
        <v>0.6</v>
      </c>
      <c r="K194" s="186">
        <v>0</v>
      </c>
      <c r="L194" s="179">
        <v>0</v>
      </c>
      <c r="M194" s="188"/>
      <c r="N194" s="186"/>
      <c r="O194" s="186"/>
      <c r="P194" s="179"/>
      <c r="Q194" s="182"/>
      <c r="R194" s="138"/>
      <c r="S194" s="670"/>
      <c r="T194" s="424"/>
      <c r="U194" s="323"/>
      <c r="V194" s="323"/>
      <c r="W194" s="323"/>
      <c r="X194" s="322"/>
      <c r="Y194" s="567"/>
    </row>
    <row r="195" spans="1:25" s="5" customFormat="1" ht="26.25" customHeight="1">
      <c r="A195" s="414"/>
      <c r="B195" s="524"/>
      <c r="C195" s="673"/>
      <c r="D195" s="214" t="s">
        <v>257</v>
      </c>
      <c r="E195" s="327"/>
      <c r="F195" s="171" t="s">
        <v>258</v>
      </c>
      <c r="G195" s="247" t="s">
        <v>259</v>
      </c>
      <c r="H195" s="176" t="s">
        <v>102</v>
      </c>
      <c r="I195" s="188">
        <v>0.7</v>
      </c>
      <c r="J195" s="186">
        <v>0.7</v>
      </c>
      <c r="K195" s="186">
        <v>0</v>
      </c>
      <c r="L195" s="179">
        <v>0</v>
      </c>
      <c r="M195" s="188"/>
      <c r="N195" s="186"/>
      <c r="O195" s="186"/>
      <c r="P195" s="179"/>
      <c r="Q195" s="182"/>
      <c r="R195" s="138"/>
      <c r="S195" s="670"/>
      <c r="T195" s="424"/>
      <c r="U195" s="323"/>
      <c r="V195" s="323"/>
      <c r="W195" s="323"/>
      <c r="X195" s="322"/>
      <c r="Y195" s="567"/>
    </row>
    <row r="196" spans="1:25" s="5" customFormat="1" ht="13.8" thickBot="1">
      <c r="A196" s="414"/>
      <c r="B196" s="524"/>
      <c r="C196" s="673"/>
      <c r="D196" s="215" t="s">
        <v>294</v>
      </c>
      <c r="E196" s="327"/>
      <c r="F196" s="172" t="s">
        <v>148</v>
      </c>
      <c r="G196" s="258" t="s">
        <v>147</v>
      </c>
      <c r="H196" s="177" t="s">
        <v>102</v>
      </c>
      <c r="I196" s="137">
        <v>0.7</v>
      </c>
      <c r="J196" s="134">
        <v>0.7</v>
      </c>
      <c r="K196" s="134">
        <v>0</v>
      </c>
      <c r="L196" s="148">
        <v>0</v>
      </c>
      <c r="M196" s="137"/>
      <c r="N196" s="134"/>
      <c r="O196" s="134"/>
      <c r="P196" s="148"/>
      <c r="Q196" s="183"/>
      <c r="R196" s="136"/>
      <c r="S196" s="670"/>
      <c r="T196" s="424"/>
      <c r="U196" s="323"/>
      <c r="V196" s="323"/>
      <c r="W196" s="323"/>
      <c r="X196" s="322"/>
      <c r="Y196" s="567"/>
    </row>
    <row r="197" spans="1:25" s="5" customFormat="1" ht="24.6" thickBot="1">
      <c r="A197" s="414"/>
      <c r="B197" s="524"/>
      <c r="C197" s="674"/>
      <c r="D197" s="173" t="s">
        <v>303</v>
      </c>
      <c r="E197" s="327"/>
      <c r="F197" s="174" t="s">
        <v>130</v>
      </c>
      <c r="G197" s="231" t="s">
        <v>132</v>
      </c>
      <c r="H197" s="175" t="s">
        <v>102</v>
      </c>
      <c r="I197" s="241">
        <v>107.1</v>
      </c>
      <c r="J197" s="246">
        <v>107.1</v>
      </c>
      <c r="K197" s="246">
        <v>0</v>
      </c>
      <c r="L197" s="243">
        <v>0</v>
      </c>
      <c r="M197" s="241"/>
      <c r="N197" s="246"/>
      <c r="O197" s="246"/>
      <c r="P197" s="243"/>
      <c r="Q197" s="181"/>
      <c r="R197" s="181"/>
      <c r="S197" s="670"/>
      <c r="T197" s="424"/>
      <c r="U197" s="323"/>
      <c r="V197" s="323"/>
      <c r="W197" s="323"/>
      <c r="X197" s="322"/>
      <c r="Y197" s="567"/>
    </row>
    <row r="198" spans="1:25" s="5" customFormat="1" ht="59.25" customHeight="1" thickBot="1">
      <c r="A198" s="414"/>
      <c r="B198" s="524"/>
      <c r="C198" s="83" t="s">
        <v>40</v>
      </c>
      <c r="D198" s="173" t="s">
        <v>311</v>
      </c>
      <c r="E198" s="327"/>
      <c r="F198" s="174" t="s">
        <v>130</v>
      </c>
      <c r="G198" s="231" t="s">
        <v>254</v>
      </c>
      <c r="H198" s="175" t="s">
        <v>112</v>
      </c>
      <c r="I198" s="241">
        <v>26.5</v>
      </c>
      <c r="J198" s="246">
        <v>26.5</v>
      </c>
      <c r="K198" s="246">
        <v>0</v>
      </c>
      <c r="L198" s="243">
        <v>0</v>
      </c>
      <c r="M198" s="241"/>
      <c r="N198" s="246"/>
      <c r="O198" s="246"/>
      <c r="P198" s="243"/>
      <c r="Q198" s="181"/>
      <c r="R198" s="181"/>
      <c r="S198" s="670"/>
      <c r="T198" s="424"/>
      <c r="U198" s="323"/>
      <c r="V198" s="323"/>
      <c r="W198" s="323"/>
      <c r="X198" s="322"/>
      <c r="Y198" s="567"/>
    </row>
    <row r="199" spans="1:25" s="5" customFormat="1" ht="84.6" thickBot="1">
      <c r="A199" s="291"/>
      <c r="B199" s="525"/>
      <c r="C199" s="83" t="s">
        <v>41</v>
      </c>
      <c r="D199" s="173" t="s">
        <v>310</v>
      </c>
      <c r="E199" s="327"/>
      <c r="F199" s="174" t="s">
        <v>130</v>
      </c>
      <c r="G199" s="231" t="s">
        <v>254</v>
      </c>
      <c r="H199" s="175" t="s">
        <v>112</v>
      </c>
      <c r="I199" s="241">
        <v>83.1</v>
      </c>
      <c r="J199" s="246">
        <v>83.1</v>
      </c>
      <c r="K199" s="246">
        <v>0</v>
      </c>
      <c r="L199" s="243">
        <v>0</v>
      </c>
      <c r="M199" s="241"/>
      <c r="N199" s="246"/>
      <c r="O199" s="246"/>
      <c r="P199" s="243"/>
      <c r="Q199" s="181"/>
      <c r="R199" s="181"/>
      <c r="S199" s="671"/>
      <c r="T199" s="305"/>
      <c r="U199" s="313"/>
      <c r="V199" s="313"/>
      <c r="W199" s="313"/>
      <c r="X199" s="315"/>
      <c r="Y199" s="567"/>
    </row>
    <row r="200" spans="1:25" s="5" customFormat="1" ht="13.8" thickBot="1">
      <c r="A200" s="228" t="s">
        <v>38</v>
      </c>
      <c r="B200" s="230" t="s">
        <v>252</v>
      </c>
      <c r="C200" s="517" t="s">
        <v>18</v>
      </c>
      <c r="D200" s="518"/>
      <c r="E200" s="518"/>
      <c r="F200" s="518"/>
      <c r="G200" s="519"/>
      <c r="H200" s="286"/>
      <c r="I200" s="255">
        <f t="shared" ref="I200:P200" si="75">I187+I199+I198+I197</f>
        <v>256.79999999999995</v>
      </c>
      <c r="J200" s="41">
        <f t="shared" si="75"/>
        <v>256.79999999999995</v>
      </c>
      <c r="K200" s="41">
        <f t="shared" si="75"/>
        <v>0</v>
      </c>
      <c r="L200" s="121">
        <f t="shared" si="75"/>
        <v>0</v>
      </c>
      <c r="M200" s="255">
        <f t="shared" si="75"/>
        <v>9.3000000000000007</v>
      </c>
      <c r="N200" s="41">
        <f t="shared" si="75"/>
        <v>9.3000000000000007</v>
      </c>
      <c r="O200" s="41">
        <f t="shared" si="75"/>
        <v>0</v>
      </c>
      <c r="P200" s="121">
        <f t="shared" si="75"/>
        <v>0</v>
      </c>
      <c r="Q200" s="40">
        <f>Q187</f>
        <v>0</v>
      </c>
      <c r="R200" s="40">
        <f>R187</f>
        <v>0</v>
      </c>
      <c r="S200" s="306"/>
      <c r="T200" s="307"/>
      <c r="U200" s="307"/>
      <c r="V200" s="307"/>
      <c r="W200" s="307"/>
      <c r="X200" s="308"/>
      <c r="Y200" s="567"/>
    </row>
    <row r="201" spans="1:25" s="5" customFormat="1" ht="13.8" thickBot="1">
      <c r="A201" s="249" t="s">
        <v>38</v>
      </c>
      <c r="B201" s="250" t="s">
        <v>278</v>
      </c>
      <c r="C201" s="309" t="s">
        <v>279</v>
      </c>
      <c r="D201" s="310"/>
      <c r="E201" s="310"/>
      <c r="F201" s="310"/>
      <c r="G201" s="310"/>
      <c r="H201" s="310"/>
      <c r="I201" s="310"/>
      <c r="J201" s="310"/>
      <c r="K201" s="310"/>
      <c r="L201" s="310"/>
      <c r="M201" s="310"/>
      <c r="N201" s="310"/>
      <c r="O201" s="310"/>
      <c r="P201" s="310"/>
      <c r="Q201" s="310"/>
      <c r="R201" s="310"/>
      <c r="S201" s="310"/>
      <c r="T201" s="310"/>
      <c r="U201" s="310"/>
      <c r="V201" s="310"/>
      <c r="W201" s="310"/>
      <c r="X201" s="311"/>
      <c r="Y201" s="567"/>
    </row>
    <row r="202" spans="1:25" s="5" customFormat="1" ht="12.75" customHeight="1">
      <c r="A202" s="290" t="s">
        <v>38</v>
      </c>
      <c r="B202" s="292" t="s">
        <v>278</v>
      </c>
      <c r="C202" s="294" t="s">
        <v>38</v>
      </c>
      <c r="D202" s="296" t="s">
        <v>280</v>
      </c>
      <c r="E202" s="298" t="s">
        <v>68</v>
      </c>
      <c r="F202" s="298" t="s">
        <v>130</v>
      </c>
      <c r="G202" s="300" t="s">
        <v>281</v>
      </c>
      <c r="H202" s="51" t="s">
        <v>21</v>
      </c>
      <c r="I202" s="111">
        <f t="shared" ref="I202:R206" si="76">I203</f>
        <v>2</v>
      </c>
      <c r="J202" s="53">
        <f t="shared" si="76"/>
        <v>2</v>
      </c>
      <c r="K202" s="53">
        <f t="shared" si="76"/>
        <v>0</v>
      </c>
      <c r="L202" s="122">
        <f t="shared" si="76"/>
        <v>0</v>
      </c>
      <c r="M202" s="111">
        <f t="shared" si="76"/>
        <v>2.2000000000000002</v>
      </c>
      <c r="N202" s="53">
        <f t="shared" si="76"/>
        <v>2.2000000000000002</v>
      </c>
      <c r="O202" s="53">
        <f t="shared" si="76"/>
        <v>0</v>
      </c>
      <c r="P202" s="122">
        <f t="shared" si="76"/>
        <v>0</v>
      </c>
      <c r="Q202" s="58">
        <f t="shared" si="76"/>
        <v>3</v>
      </c>
      <c r="R202" s="58">
        <f t="shared" si="76"/>
        <v>3</v>
      </c>
      <c r="S202" s="302" t="s">
        <v>291</v>
      </c>
      <c r="T202" s="304" t="s">
        <v>104</v>
      </c>
      <c r="U202" s="312">
        <v>5</v>
      </c>
      <c r="V202" s="312">
        <v>5</v>
      </c>
      <c r="W202" s="312">
        <v>5</v>
      </c>
      <c r="X202" s="314" t="s">
        <v>100</v>
      </c>
      <c r="Y202" s="567"/>
    </row>
    <row r="203" spans="1:25" s="5" customFormat="1" ht="36" customHeight="1" thickBot="1">
      <c r="A203" s="291"/>
      <c r="B203" s="293"/>
      <c r="C203" s="295"/>
      <c r="D203" s="297"/>
      <c r="E203" s="299"/>
      <c r="F203" s="299"/>
      <c r="G203" s="301"/>
      <c r="H203" s="70" t="s">
        <v>102</v>
      </c>
      <c r="I203" s="147">
        <v>2</v>
      </c>
      <c r="J203" s="134">
        <v>2</v>
      </c>
      <c r="K203" s="134">
        <v>0</v>
      </c>
      <c r="L203" s="135">
        <v>0</v>
      </c>
      <c r="M203" s="147">
        <v>2.2000000000000002</v>
      </c>
      <c r="N203" s="134">
        <v>2.2000000000000002</v>
      </c>
      <c r="O203" s="134">
        <v>0</v>
      </c>
      <c r="P203" s="135">
        <v>0</v>
      </c>
      <c r="Q203" s="86">
        <v>3</v>
      </c>
      <c r="R203" s="80">
        <v>3</v>
      </c>
      <c r="S203" s="303"/>
      <c r="T203" s="305"/>
      <c r="U203" s="313"/>
      <c r="V203" s="313"/>
      <c r="W203" s="313"/>
      <c r="X203" s="315"/>
      <c r="Y203" s="567"/>
    </row>
    <row r="204" spans="1:25" s="5" customFormat="1" ht="12.75" customHeight="1">
      <c r="A204" s="290" t="s">
        <v>38</v>
      </c>
      <c r="B204" s="292" t="s">
        <v>278</v>
      </c>
      <c r="C204" s="294" t="s">
        <v>40</v>
      </c>
      <c r="D204" s="296" t="s">
        <v>351</v>
      </c>
      <c r="E204" s="298" t="s">
        <v>68</v>
      </c>
      <c r="F204" s="298" t="s">
        <v>130</v>
      </c>
      <c r="G204" s="300" t="s">
        <v>131</v>
      </c>
      <c r="H204" s="51" t="s">
        <v>21</v>
      </c>
      <c r="I204" s="111">
        <f t="shared" si="76"/>
        <v>0</v>
      </c>
      <c r="J204" s="53">
        <f t="shared" si="76"/>
        <v>0</v>
      </c>
      <c r="K204" s="53">
        <f t="shared" si="76"/>
        <v>0</v>
      </c>
      <c r="L204" s="122">
        <f t="shared" si="76"/>
        <v>0</v>
      </c>
      <c r="M204" s="111">
        <f t="shared" si="76"/>
        <v>54.2</v>
      </c>
      <c r="N204" s="53">
        <f t="shared" si="76"/>
        <v>54.2</v>
      </c>
      <c r="O204" s="53">
        <f t="shared" si="76"/>
        <v>1.1000000000000001</v>
      </c>
      <c r="P204" s="122">
        <f t="shared" si="76"/>
        <v>0</v>
      </c>
      <c r="Q204" s="58">
        <f t="shared" si="76"/>
        <v>0</v>
      </c>
      <c r="R204" s="58">
        <f t="shared" si="76"/>
        <v>0</v>
      </c>
      <c r="S204" s="302"/>
      <c r="T204" s="304"/>
      <c r="U204" s="312"/>
      <c r="V204" s="312"/>
      <c r="W204" s="312"/>
      <c r="X204" s="314"/>
      <c r="Y204" s="567"/>
    </row>
    <row r="205" spans="1:25" s="5" customFormat="1" ht="44.25" customHeight="1" thickBot="1">
      <c r="A205" s="291"/>
      <c r="B205" s="293"/>
      <c r="C205" s="295"/>
      <c r="D205" s="297"/>
      <c r="E205" s="299"/>
      <c r="F205" s="299"/>
      <c r="G205" s="301"/>
      <c r="H205" s="70" t="s">
        <v>102</v>
      </c>
      <c r="I205" s="147"/>
      <c r="J205" s="134"/>
      <c r="K205" s="134"/>
      <c r="L205" s="135"/>
      <c r="M205" s="147">
        <v>54.2</v>
      </c>
      <c r="N205" s="134">
        <v>54.2</v>
      </c>
      <c r="O205" s="134">
        <v>1.1000000000000001</v>
      </c>
      <c r="P205" s="135">
        <v>0</v>
      </c>
      <c r="Q205" s="86"/>
      <c r="R205" s="80"/>
      <c r="S205" s="303"/>
      <c r="T205" s="305"/>
      <c r="U205" s="313"/>
      <c r="V205" s="313"/>
      <c r="W205" s="313"/>
      <c r="X205" s="315"/>
      <c r="Y205" s="567"/>
    </row>
    <row r="206" spans="1:25" s="5" customFormat="1" ht="12.75" customHeight="1">
      <c r="A206" s="290" t="s">
        <v>38</v>
      </c>
      <c r="B206" s="292" t="s">
        <v>278</v>
      </c>
      <c r="C206" s="294" t="s">
        <v>41</v>
      </c>
      <c r="D206" s="296" t="s">
        <v>353</v>
      </c>
      <c r="E206" s="298" t="s">
        <v>68</v>
      </c>
      <c r="F206" s="298" t="s">
        <v>130</v>
      </c>
      <c r="G206" s="300" t="s">
        <v>131</v>
      </c>
      <c r="H206" s="51" t="s">
        <v>21</v>
      </c>
      <c r="I206" s="111">
        <f t="shared" si="76"/>
        <v>0</v>
      </c>
      <c r="J206" s="53">
        <f t="shared" si="76"/>
        <v>0</v>
      </c>
      <c r="K206" s="53">
        <f t="shared" si="76"/>
        <v>0</v>
      </c>
      <c r="L206" s="122">
        <f t="shared" si="76"/>
        <v>0</v>
      </c>
      <c r="M206" s="111">
        <f t="shared" si="76"/>
        <v>0.4</v>
      </c>
      <c r="N206" s="53">
        <f t="shared" si="76"/>
        <v>0.4</v>
      </c>
      <c r="O206" s="53">
        <f t="shared" si="76"/>
        <v>0</v>
      </c>
      <c r="P206" s="122">
        <f t="shared" si="76"/>
        <v>0</v>
      </c>
      <c r="Q206" s="58">
        <f t="shared" si="76"/>
        <v>0</v>
      </c>
      <c r="R206" s="58">
        <f t="shared" si="76"/>
        <v>0</v>
      </c>
      <c r="S206" s="302"/>
      <c r="T206" s="304"/>
      <c r="U206" s="312"/>
      <c r="V206" s="312"/>
      <c r="W206" s="312"/>
      <c r="X206" s="314"/>
      <c r="Y206" s="567"/>
    </row>
    <row r="207" spans="1:25" s="5" customFormat="1" ht="44.25" customHeight="1" thickBot="1">
      <c r="A207" s="291"/>
      <c r="B207" s="293"/>
      <c r="C207" s="295"/>
      <c r="D207" s="297"/>
      <c r="E207" s="299"/>
      <c r="F207" s="299"/>
      <c r="G207" s="301"/>
      <c r="H207" s="70" t="s">
        <v>102</v>
      </c>
      <c r="I207" s="147"/>
      <c r="J207" s="134"/>
      <c r="K207" s="134"/>
      <c r="L207" s="135"/>
      <c r="M207" s="147">
        <v>0.4</v>
      </c>
      <c r="N207" s="134">
        <v>0.4</v>
      </c>
      <c r="O207" s="134">
        <v>0</v>
      </c>
      <c r="P207" s="135">
        <v>0</v>
      </c>
      <c r="Q207" s="86"/>
      <c r="R207" s="80"/>
      <c r="S207" s="303"/>
      <c r="T207" s="305"/>
      <c r="U207" s="313"/>
      <c r="V207" s="313"/>
      <c r="W207" s="313"/>
      <c r="X207" s="315"/>
      <c r="Y207" s="567"/>
    </row>
    <row r="208" spans="1:25" s="5" customFormat="1" ht="13.8" thickBot="1">
      <c r="A208" s="228" t="s">
        <v>38</v>
      </c>
      <c r="B208" s="230" t="s">
        <v>278</v>
      </c>
      <c r="C208" s="517" t="s">
        <v>18</v>
      </c>
      <c r="D208" s="518"/>
      <c r="E208" s="518"/>
      <c r="F208" s="518"/>
      <c r="G208" s="519"/>
      <c r="H208" s="286"/>
      <c r="I208" s="255">
        <f>I206+I202+I204</f>
        <v>2</v>
      </c>
      <c r="J208" s="41">
        <f>J206+J202+J204</f>
        <v>2</v>
      </c>
      <c r="K208" s="41">
        <f>K206+K202+K204</f>
        <v>0</v>
      </c>
      <c r="L208" s="121">
        <f>L206+L204+L202</f>
        <v>0</v>
      </c>
      <c r="M208" s="255">
        <f>M206+M202+M204</f>
        <v>56.800000000000004</v>
      </c>
      <c r="N208" s="41">
        <f>N206+N202+N204</f>
        <v>56.800000000000004</v>
      </c>
      <c r="O208" s="41">
        <f>O206+O202+O204</f>
        <v>1.1000000000000001</v>
      </c>
      <c r="P208" s="121">
        <f>P206+P204+P202</f>
        <v>0</v>
      </c>
      <c r="Q208" s="40">
        <f>Q206+Q202+Q204</f>
        <v>3</v>
      </c>
      <c r="R208" s="40">
        <f>R206+R202+R204</f>
        <v>3</v>
      </c>
      <c r="S208" s="306"/>
      <c r="T208" s="307"/>
      <c r="U208" s="307"/>
      <c r="V208" s="307"/>
      <c r="W208" s="307"/>
      <c r="X208" s="308"/>
      <c r="Y208" s="567"/>
    </row>
    <row r="209" spans="1:25" s="5" customFormat="1" ht="13.8" thickBot="1">
      <c r="A209" s="249" t="s">
        <v>38</v>
      </c>
      <c r="B209" s="250" t="s">
        <v>307</v>
      </c>
      <c r="C209" s="309" t="s">
        <v>308</v>
      </c>
      <c r="D209" s="310"/>
      <c r="E209" s="310"/>
      <c r="F209" s="310"/>
      <c r="G209" s="310"/>
      <c r="H209" s="310"/>
      <c r="I209" s="310"/>
      <c r="J209" s="310"/>
      <c r="K209" s="310"/>
      <c r="L209" s="310"/>
      <c r="M209" s="310"/>
      <c r="N209" s="310"/>
      <c r="O209" s="310"/>
      <c r="P209" s="310"/>
      <c r="Q209" s="310"/>
      <c r="R209" s="310"/>
      <c r="S209" s="310"/>
      <c r="T209" s="310"/>
      <c r="U209" s="310"/>
      <c r="V209" s="310"/>
      <c r="W209" s="310"/>
      <c r="X209" s="311"/>
      <c r="Y209" s="567"/>
    </row>
    <row r="210" spans="1:25" s="5" customFormat="1" ht="12.75" customHeight="1">
      <c r="A210" s="290" t="s">
        <v>38</v>
      </c>
      <c r="B210" s="292" t="s">
        <v>307</v>
      </c>
      <c r="C210" s="294" t="s">
        <v>38</v>
      </c>
      <c r="D210" s="296" t="s">
        <v>309</v>
      </c>
      <c r="E210" s="298" t="s">
        <v>68</v>
      </c>
      <c r="F210" s="298" t="s">
        <v>130</v>
      </c>
      <c r="G210" s="300" t="s">
        <v>254</v>
      </c>
      <c r="H210" s="51" t="s">
        <v>21</v>
      </c>
      <c r="I210" s="111">
        <f t="shared" ref="I210:R212" si="77">I211</f>
        <v>18.8</v>
      </c>
      <c r="J210" s="53">
        <f t="shared" si="77"/>
        <v>18.8</v>
      </c>
      <c r="K210" s="53">
        <f t="shared" si="77"/>
        <v>0</v>
      </c>
      <c r="L210" s="122">
        <f t="shared" si="77"/>
        <v>0</v>
      </c>
      <c r="M210" s="111">
        <f t="shared" si="77"/>
        <v>18.7</v>
      </c>
      <c r="N210" s="53">
        <f t="shared" si="77"/>
        <v>18.7</v>
      </c>
      <c r="O210" s="53">
        <f t="shared" si="77"/>
        <v>0.4</v>
      </c>
      <c r="P210" s="122">
        <f t="shared" si="77"/>
        <v>0</v>
      </c>
      <c r="Q210" s="58">
        <f t="shared" si="77"/>
        <v>20</v>
      </c>
      <c r="R210" s="58">
        <f t="shared" si="77"/>
        <v>20</v>
      </c>
      <c r="S210" s="302" t="s">
        <v>329</v>
      </c>
      <c r="T210" s="304" t="s">
        <v>104</v>
      </c>
      <c r="U210" s="312">
        <v>11</v>
      </c>
      <c r="V210" s="312">
        <v>11</v>
      </c>
      <c r="W210" s="312">
        <v>11</v>
      </c>
      <c r="X210" s="314" t="s">
        <v>69</v>
      </c>
      <c r="Y210" s="567"/>
    </row>
    <row r="211" spans="1:25" s="5" customFormat="1" ht="36" customHeight="1" thickBot="1">
      <c r="A211" s="291"/>
      <c r="B211" s="293"/>
      <c r="C211" s="295"/>
      <c r="D211" s="297"/>
      <c r="E211" s="299"/>
      <c r="F211" s="299"/>
      <c r="G211" s="301"/>
      <c r="H211" s="70" t="s">
        <v>112</v>
      </c>
      <c r="I211" s="147">
        <v>18.8</v>
      </c>
      <c r="J211" s="134">
        <v>18.8</v>
      </c>
      <c r="K211" s="134">
        <v>0</v>
      </c>
      <c r="L211" s="135">
        <v>0</v>
      </c>
      <c r="M211" s="147">
        <v>18.7</v>
      </c>
      <c r="N211" s="134">
        <v>18.7</v>
      </c>
      <c r="O211" s="134">
        <v>0.4</v>
      </c>
      <c r="P211" s="135">
        <v>0</v>
      </c>
      <c r="Q211" s="86">
        <v>20</v>
      </c>
      <c r="R211" s="80">
        <v>20</v>
      </c>
      <c r="S211" s="303"/>
      <c r="T211" s="305"/>
      <c r="U211" s="313"/>
      <c r="V211" s="313"/>
      <c r="W211" s="313"/>
      <c r="X211" s="315"/>
      <c r="Y211" s="567"/>
    </row>
    <row r="212" spans="1:25" s="5" customFormat="1" ht="12.75" customHeight="1">
      <c r="A212" s="290" t="s">
        <v>38</v>
      </c>
      <c r="B212" s="292" t="s">
        <v>307</v>
      </c>
      <c r="C212" s="294" t="s">
        <v>40</v>
      </c>
      <c r="D212" s="296" t="s">
        <v>346</v>
      </c>
      <c r="E212" s="298" t="s">
        <v>68</v>
      </c>
      <c r="F212" s="298" t="s">
        <v>130</v>
      </c>
      <c r="G212" s="300" t="s">
        <v>254</v>
      </c>
      <c r="H212" s="51" t="s">
        <v>21</v>
      </c>
      <c r="I212" s="111">
        <f t="shared" si="77"/>
        <v>0</v>
      </c>
      <c r="J212" s="53">
        <f t="shared" si="77"/>
        <v>0</v>
      </c>
      <c r="K212" s="53">
        <f t="shared" si="77"/>
        <v>0</v>
      </c>
      <c r="L212" s="122">
        <f t="shared" si="77"/>
        <v>0</v>
      </c>
      <c r="M212" s="111">
        <f t="shared" si="77"/>
        <v>50</v>
      </c>
      <c r="N212" s="53">
        <f t="shared" si="77"/>
        <v>1</v>
      </c>
      <c r="O212" s="53">
        <f t="shared" si="77"/>
        <v>0</v>
      </c>
      <c r="P212" s="122">
        <f t="shared" si="77"/>
        <v>49</v>
      </c>
      <c r="Q212" s="58">
        <f t="shared" si="77"/>
        <v>0</v>
      </c>
      <c r="R212" s="58">
        <f t="shared" si="77"/>
        <v>0</v>
      </c>
      <c r="S212" s="302"/>
      <c r="T212" s="304"/>
      <c r="U212" s="312"/>
      <c r="V212" s="312"/>
      <c r="W212" s="312"/>
      <c r="X212" s="314"/>
      <c r="Y212" s="567"/>
    </row>
    <row r="213" spans="1:25" s="5" customFormat="1" ht="36" customHeight="1" thickBot="1">
      <c r="A213" s="291"/>
      <c r="B213" s="293"/>
      <c r="C213" s="295"/>
      <c r="D213" s="297"/>
      <c r="E213" s="299"/>
      <c r="F213" s="299"/>
      <c r="G213" s="301"/>
      <c r="H213" s="70" t="s">
        <v>112</v>
      </c>
      <c r="I213" s="147"/>
      <c r="J213" s="134"/>
      <c r="K213" s="134"/>
      <c r="L213" s="135"/>
      <c r="M213" s="147">
        <v>50</v>
      </c>
      <c r="N213" s="134">
        <v>1</v>
      </c>
      <c r="O213" s="134">
        <v>0</v>
      </c>
      <c r="P213" s="135">
        <v>49</v>
      </c>
      <c r="Q213" s="86"/>
      <c r="R213" s="80"/>
      <c r="S213" s="303"/>
      <c r="T213" s="305"/>
      <c r="U213" s="313"/>
      <c r="V213" s="313"/>
      <c r="W213" s="313"/>
      <c r="X213" s="315"/>
      <c r="Y213" s="567"/>
    </row>
    <row r="214" spans="1:25" s="5" customFormat="1" ht="13.8" thickBot="1">
      <c r="A214" s="228" t="s">
        <v>38</v>
      </c>
      <c r="B214" s="230" t="s">
        <v>307</v>
      </c>
      <c r="C214" s="517" t="s">
        <v>18</v>
      </c>
      <c r="D214" s="518"/>
      <c r="E214" s="518"/>
      <c r="F214" s="518"/>
      <c r="G214" s="519"/>
      <c r="H214" s="286"/>
      <c r="I214" s="255">
        <f t="shared" ref="I214:R214" si="78">I212+I210</f>
        <v>18.8</v>
      </c>
      <c r="J214" s="41">
        <f t="shared" si="78"/>
        <v>18.8</v>
      </c>
      <c r="K214" s="41">
        <f t="shared" si="78"/>
        <v>0</v>
      </c>
      <c r="L214" s="121">
        <f t="shared" si="78"/>
        <v>0</v>
      </c>
      <c r="M214" s="255">
        <f>M212+M210</f>
        <v>68.7</v>
      </c>
      <c r="N214" s="41">
        <f t="shared" si="78"/>
        <v>19.7</v>
      </c>
      <c r="O214" s="41">
        <f t="shared" si="78"/>
        <v>0.4</v>
      </c>
      <c r="P214" s="121">
        <f t="shared" si="78"/>
        <v>49</v>
      </c>
      <c r="Q214" s="40">
        <f t="shared" si="78"/>
        <v>20</v>
      </c>
      <c r="R214" s="40">
        <f t="shared" si="78"/>
        <v>20</v>
      </c>
      <c r="S214" s="306"/>
      <c r="T214" s="307"/>
      <c r="U214" s="307"/>
      <c r="V214" s="307"/>
      <c r="W214" s="307"/>
      <c r="X214" s="308"/>
      <c r="Y214" s="567"/>
    </row>
    <row r="215" spans="1:25" s="5" customFormat="1" ht="16.5" customHeight="1" thickBot="1">
      <c r="A215" s="249" t="s">
        <v>38</v>
      </c>
      <c r="B215" s="386" t="s">
        <v>19</v>
      </c>
      <c r="C215" s="387"/>
      <c r="D215" s="387"/>
      <c r="E215" s="387"/>
      <c r="F215" s="387"/>
      <c r="G215" s="388"/>
      <c r="H215" s="87"/>
      <c r="I215" s="281">
        <f t="shared" ref="I215:R215" si="79">I30+I40+I48+I56+I64+I76+I90+I105+I113+I121+I129+I138+I142+I148+I152+I156+I160+I164+I168+I179+I200+I185+I214+I208</f>
        <v>12404</v>
      </c>
      <c r="J215" s="120">
        <f t="shared" si="79"/>
        <v>12403</v>
      </c>
      <c r="K215" s="120">
        <f t="shared" si="79"/>
        <v>300.2</v>
      </c>
      <c r="L215" s="265">
        <f t="shared" si="79"/>
        <v>1</v>
      </c>
      <c r="M215" s="281">
        <f t="shared" si="79"/>
        <v>12993.600000000002</v>
      </c>
      <c r="N215" s="120">
        <f t="shared" si="79"/>
        <v>12943.600000000002</v>
      </c>
      <c r="O215" s="120">
        <f t="shared" si="79"/>
        <v>308.69999999999993</v>
      </c>
      <c r="P215" s="265">
        <f t="shared" si="79"/>
        <v>50</v>
      </c>
      <c r="Q215" s="281">
        <f t="shared" si="79"/>
        <v>12287.900000000001</v>
      </c>
      <c r="R215" s="281">
        <f t="shared" si="79"/>
        <v>12287.900000000001</v>
      </c>
      <c r="S215" s="540"/>
      <c r="T215" s="473"/>
      <c r="U215" s="473"/>
      <c r="V215" s="473"/>
      <c r="W215" s="473"/>
      <c r="X215" s="474"/>
      <c r="Y215" s="567"/>
    </row>
    <row r="216" spans="1:25" s="5" customFormat="1" ht="14.25" customHeight="1" thickBot="1">
      <c r="A216" s="249" t="s">
        <v>40</v>
      </c>
      <c r="B216" s="520" t="s">
        <v>85</v>
      </c>
      <c r="C216" s="521"/>
      <c r="D216" s="521"/>
      <c r="E216" s="521"/>
      <c r="F216" s="521"/>
      <c r="G216" s="521"/>
      <c r="H216" s="521"/>
      <c r="I216" s="521"/>
      <c r="J216" s="521"/>
      <c r="K216" s="521"/>
      <c r="L216" s="521"/>
      <c r="M216" s="521"/>
      <c r="N216" s="521"/>
      <c r="O216" s="521"/>
      <c r="P216" s="521"/>
      <c r="Q216" s="521"/>
      <c r="R216" s="521"/>
      <c r="S216" s="521"/>
      <c r="T216" s="521"/>
      <c r="U216" s="521"/>
      <c r="V216" s="521"/>
      <c r="W216" s="521"/>
      <c r="X216" s="522"/>
      <c r="Y216" s="567"/>
    </row>
    <row r="217" spans="1:25" s="5" customFormat="1" ht="14.25" customHeight="1" thickBot="1">
      <c r="A217" s="249" t="s">
        <v>40</v>
      </c>
      <c r="B217" s="250" t="s">
        <v>38</v>
      </c>
      <c r="C217" s="309" t="s">
        <v>86</v>
      </c>
      <c r="D217" s="310"/>
      <c r="E217" s="310"/>
      <c r="F217" s="310"/>
      <c r="G217" s="310"/>
      <c r="H217" s="310"/>
      <c r="I217" s="310"/>
      <c r="J217" s="310"/>
      <c r="K217" s="310"/>
      <c r="L217" s="310"/>
      <c r="M217" s="310"/>
      <c r="N217" s="310"/>
      <c r="O217" s="310"/>
      <c r="P217" s="310"/>
      <c r="Q217" s="310"/>
      <c r="R217" s="310"/>
      <c r="S217" s="310"/>
      <c r="T217" s="310"/>
      <c r="U217" s="310"/>
      <c r="V217" s="310"/>
      <c r="W217" s="310"/>
      <c r="X217" s="311"/>
      <c r="Y217" s="567"/>
    </row>
    <row r="218" spans="1:25" s="5" customFormat="1" ht="14.25" customHeight="1" thickBot="1">
      <c r="A218" s="415" t="s">
        <v>40</v>
      </c>
      <c r="B218" s="292" t="s">
        <v>38</v>
      </c>
      <c r="C218" s="384" t="s">
        <v>38</v>
      </c>
      <c r="D218" s="675" t="s">
        <v>87</v>
      </c>
      <c r="E218" s="361" t="s">
        <v>57</v>
      </c>
      <c r="F218" s="361" t="s">
        <v>130</v>
      </c>
      <c r="G218" s="437" t="s">
        <v>132</v>
      </c>
      <c r="H218" s="88" t="s">
        <v>21</v>
      </c>
      <c r="I218" s="52">
        <f>I219</f>
        <v>10</v>
      </c>
      <c r="J218" s="53">
        <f t="shared" ref="J218:R218" si="80">J219</f>
        <v>10</v>
      </c>
      <c r="K218" s="53">
        <f t="shared" si="80"/>
        <v>0</v>
      </c>
      <c r="L218" s="54">
        <f t="shared" si="80"/>
        <v>0</v>
      </c>
      <c r="M218" s="52">
        <f>M219</f>
        <v>0</v>
      </c>
      <c r="N218" s="53">
        <f t="shared" si="80"/>
        <v>0</v>
      </c>
      <c r="O218" s="53">
        <f t="shared" si="80"/>
        <v>0</v>
      </c>
      <c r="P218" s="54">
        <f t="shared" si="80"/>
        <v>0</v>
      </c>
      <c r="Q218" s="58">
        <f t="shared" si="80"/>
        <v>0</v>
      </c>
      <c r="R218" s="58">
        <f t="shared" si="80"/>
        <v>0</v>
      </c>
      <c r="S218" s="676"/>
      <c r="T218" s="419"/>
      <c r="U218" s="419"/>
      <c r="V218" s="419"/>
      <c r="W218" s="419"/>
      <c r="X218" s="419"/>
      <c r="Y218" s="567"/>
    </row>
    <row r="219" spans="1:25" s="5" customFormat="1" ht="14.25" customHeight="1" thickBot="1">
      <c r="A219" s="415"/>
      <c r="B219" s="293"/>
      <c r="C219" s="385"/>
      <c r="D219" s="469"/>
      <c r="E219" s="365"/>
      <c r="F219" s="365"/>
      <c r="G219" s="534"/>
      <c r="H219" s="89" t="s">
        <v>39</v>
      </c>
      <c r="I219" s="240">
        <v>10</v>
      </c>
      <c r="J219" s="245">
        <v>10</v>
      </c>
      <c r="K219" s="245">
        <v>0</v>
      </c>
      <c r="L219" s="242">
        <v>0</v>
      </c>
      <c r="M219" s="240"/>
      <c r="N219" s="245"/>
      <c r="O219" s="245"/>
      <c r="P219" s="242"/>
      <c r="Q219" s="253"/>
      <c r="R219" s="253"/>
      <c r="S219" s="677"/>
      <c r="T219" s="430"/>
      <c r="U219" s="430"/>
      <c r="V219" s="430"/>
      <c r="W219" s="430"/>
      <c r="X219" s="430"/>
      <c r="Y219" s="567"/>
    </row>
    <row r="220" spans="1:25" s="5" customFormat="1" ht="13.8" thickBot="1">
      <c r="A220" s="249" t="s">
        <v>40</v>
      </c>
      <c r="B220" s="250" t="s">
        <v>38</v>
      </c>
      <c r="C220" s="491" t="s">
        <v>18</v>
      </c>
      <c r="D220" s="498"/>
      <c r="E220" s="498"/>
      <c r="F220" s="498"/>
      <c r="G220" s="499"/>
      <c r="H220" s="270"/>
      <c r="I220" s="28">
        <f t="shared" ref="I220:L220" si="81">I218</f>
        <v>10</v>
      </c>
      <c r="J220" s="29">
        <f t="shared" si="81"/>
        <v>10</v>
      </c>
      <c r="K220" s="29">
        <f t="shared" si="81"/>
        <v>0</v>
      </c>
      <c r="L220" s="30">
        <f t="shared" si="81"/>
        <v>0</v>
      </c>
      <c r="M220" s="28">
        <f t="shared" ref="M220:R220" si="82">M218</f>
        <v>0</v>
      </c>
      <c r="N220" s="29">
        <f t="shared" si="82"/>
        <v>0</v>
      </c>
      <c r="O220" s="29">
        <f t="shared" si="82"/>
        <v>0</v>
      </c>
      <c r="P220" s="30">
        <f t="shared" si="82"/>
        <v>0</v>
      </c>
      <c r="Q220" s="239">
        <f t="shared" si="82"/>
        <v>0</v>
      </c>
      <c r="R220" s="239">
        <f t="shared" si="82"/>
        <v>0</v>
      </c>
      <c r="S220" s="428"/>
      <c r="T220" s="428"/>
      <c r="U220" s="428"/>
      <c r="V220" s="428"/>
      <c r="W220" s="428"/>
      <c r="X220" s="429"/>
      <c r="Y220" s="567"/>
    </row>
    <row r="221" spans="1:25" s="5" customFormat="1" ht="13.8" thickBot="1">
      <c r="A221" s="249" t="s">
        <v>40</v>
      </c>
      <c r="B221" s="250" t="s">
        <v>40</v>
      </c>
      <c r="C221" s="309" t="s">
        <v>88</v>
      </c>
      <c r="D221" s="310"/>
      <c r="E221" s="310"/>
      <c r="F221" s="310"/>
      <c r="G221" s="310"/>
      <c r="H221" s="310"/>
      <c r="I221" s="310"/>
      <c r="J221" s="310"/>
      <c r="K221" s="310"/>
      <c r="L221" s="310"/>
      <c r="M221" s="310"/>
      <c r="N221" s="310"/>
      <c r="O221" s="310"/>
      <c r="P221" s="310"/>
      <c r="Q221" s="310"/>
      <c r="R221" s="310"/>
      <c r="S221" s="310"/>
      <c r="T221" s="310"/>
      <c r="U221" s="310"/>
      <c r="V221" s="310"/>
      <c r="W221" s="310"/>
      <c r="X221" s="311"/>
      <c r="Y221" s="567"/>
    </row>
    <row r="222" spans="1:25" s="5" customFormat="1" ht="13.5" customHeight="1" thickBot="1">
      <c r="A222" s="415" t="s">
        <v>40</v>
      </c>
      <c r="B222" s="416" t="s">
        <v>40</v>
      </c>
      <c r="C222" s="514" t="s">
        <v>38</v>
      </c>
      <c r="D222" s="478" t="s">
        <v>208</v>
      </c>
      <c r="E222" s="361" t="s">
        <v>57</v>
      </c>
      <c r="F222" s="361" t="s">
        <v>130</v>
      </c>
      <c r="G222" s="363" t="s">
        <v>132</v>
      </c>
      <c r="H222" s="283" t="s">
        <v>21</v>
      </c>
      <c r="I222" s="237">
        <f>I223</f>
        <v>5.8</v>
      </c>
      <c r="J222" s="261">
        <f t="shared" ref="J222:R222" si="83">J223</f>
        <v>5.8</v>
      </c>
      <c r="K222" s="261">
        <f t="shared" si="83"/>
        <v>0</v>
      </c>
      <c r="L222" s="236">
        <f t="shared" si="83"/>
        <v>0</v>
      </c>
      <c r="M222" s="237">
        <f>M223</f>
        <v>5.8</v>
      </c>
      <c r="N222" s="261">
        <f t="shared" si="83"/>
        <v>5.8</v>
      </c>
      <c r="O222" s="261">
        <f t="shared" si="83"/>
        <v>0</v>
      </c>
      <c r="P222" s="236">
        <f t="shared" si="83"/>
        <v>0</v>
      </c>
      <c r="Q222" s="71">
        <f>Q223</f>
        <v>5.8</v>
      </c>
      <c r="R222" s="71">
        <f t="shared" si="83"/>
        <v>5.8</v>
      </c>
      <c r="S222" s="375"/>
      <c r="T222" s="419"/>
      <c r="U222" s="419"/>
      <c r="V222" s="419"/>
      <c r="W222" s="419"/>
      <c r="X222" s="419"/>
      <c r="Y222" s="567"/>
    </row>
    <row r="223" spans="1:25" s="5" customFormat="1" ht="51.75" customHeight="1" thickBot="1">
      <c r="A223" s="415"/>
      <c r="B223" s="416"/>
      <c r="C223" s="514"/>
      <c r="D223" s="478"/>
      <c r="E223" s="365"/>
      <c r="F223" s="365"/>
      <c r="G223" s="516"/>
      <c r="H223" s="248" t="s">
        <v>39</v>
      </c>
      <c r="I223" s="137">
        <v>5.8</v>
      </c>
      <c r="J223" s="134">
        <v>5.8</v>
      </c>
      <c r="K223" s="134">
        <v>0</v>
      </c>
      <c r="L223" s="135">
        <v>0</v>
      </c>
      <c r="M223" s="137">
        <v>5.8</v>
      </c>
      <c r="N223" s="134">
        <v>5.8</v>
      </c>
      <c r="O223" s="134">
        <v>0</v>
      </c>
      <c r="P223" s="135">
        <v>0</v>
      </c>
      <c r="Q223" s="36">
        <v>5.8</v>
      </c>
      <c r="R223" s="253">
        <v>5.8</v>
      </c>
      <c r="S223" s="515"/>
      <c r="T223" s="430"/>
      <c r="U223" s="430"/>
      <c r="V223" s="430"/>
      <c r="W223" s="430"/>
      <c r="X223" s="430"/>
      <c r="Y223" s="567"/>
    </row>
    <row r="224" spans="1:25" s="5" customFormat="1" ht="51.75" customHeight="1" thickBot="1">
      <c r="A224" s="249" t="s">
        <v>40</v>
      </c>
      <c r="B224" s="37" t="s">
        <v>40</v>
      </c>
      <c r="C224" s="342" t="s">
        <v>18</v>
      </c>
      <c r="D224" s="343"/>
      <c r="E224" s="343"/>
      <c r="F224" s="343"/>
      <c r="G224" s="344"/>
      <c r="H224" s="269"/>
      <c r="I224" s="28">
        <f t="shared" ref="I224:L224" si="84">I222</f>
        <v>5.8</v>
      </c>
      <c r="J224" s="29">
        <f t="shared" si="84"/>
        <v>5.8</v>
      </c>
      <c r="K224" s="29">
        <f t="shared" si="84"/>
        <v>0</v>
      </c>
      <c r="L224" s="30">
        <f t="shared" si="84"/>
        <v>0</v>
      </c>
      <c r="M224" s="28">
        <f t="shared" ref="M224:R224" si="85">M222</f>
        <v>5.8</v>
      </c>
      <c r="N224" s="29">
        <f t="shared" si="85"/>
        <v>5.8</v>
      </c>
      <c r="O224" s="29">
        <f t="shared" si="85"/>
        <v>0</v>
      </c>
      <c r="P224" s="30">
        <f t="shared" si="85"/>
        <v>0</v>
      </c>
      <c r="Q224" s="28">
        <f t="shared" si="85"/>
        <v>5.8</v>
      </c>
      <c r="R224" s="239">
        <f t="shared" si="85"/>
        <v>5.8</v>
      </c>
      <c r="S224" s="354"/>
      <c r="T224" s="354"/>
      <c r="U224" s="354"/>
      <c r="V224" s="354"/>
      <c r="W224" s="354"/>
      <c r="X224" s="337"/>
      <c r="Y224" s="567"/>
    </row>
    <row r="225" spans="1:25" s="5" customFormat="1" ht="13.8" thickBot="1">
      <c r="A225" s="227" t="s">
        <v>40</v>
      </c>
      <c r="B225" s="250" t="s">
        <v>41</v>
      </c>
      <c r="C225" s="309" t="s">
        <v>89</v>
      </c>
      <c r="D225" s="310"/>
      <c r="E225" s="310"/>
      <c r="F225" s="310"/>
      <c r="G225" s="310"/>
      <c r="H225" s="310"/>
      <c r="I225" s="310"/>
      <c r="J225" s="310"/>
      <c r="K225" s="310"/>
      <c r="L225" s="310"/>
      <c r="M225" s="310"/>
      <c r="N225" s="310"/>
      <c r="O225" s="310"/>
      <c r="P225" s="310"/>
      <c r="Q225" s="310"/>
      <c r="R225" s="310"/>
      <c r="S225" s="310"/>
      <c r="T225" s="310"/>
      <c r="U225" s="310"/>
      <c r="V225" s="310"/>
      <c r="W225" s="310"/>
      <c r="X225" s="311"/>
      <c r="Y225" s="567"/>
    </row>
    <row r="226" spans="1:25" s="5" customFormat="1" ht="12.75" customHeight="1">
      <c r="A226" s="290" t="s">
        <v>40</v>
      </c>
      <c r="B226" s="292" t="s">
        <v>41</v>
      </c>
      <c r="C226" s="501" t="s">
        <v>38</v>
      </c>
      <c r="D226" s="296" t="s">
        <v>90</v>
      </c>
      <c r="E226" s="298" t="s">
        <v>57</v>
      </c>
      <c r="F226" s="298" t="s">
        <v>130</v>
      </c>
      <c r="G226" s="504" t="s">
        <v>132</v>
      </c>
      <c r="H226" s="51" t="s">
        <v>21</v>
      </c>
      <c r="I226" s="52">
        <f>I227</f>
        <v>1.5</v>
      </c>
      <c r="J226" s="53" t="str">
        <f t="shared" ref="J226:R226" si="86">J227</f>
        <v>1,5</v>
      </c>
      <c r="K226" s="53">
        <f t="shared" si="86"/>
        <v>0</v>
      </c>
      <c r="L226" s="54">
        <f t="shared" si="86"/>
        <v>0</v>
      </c>
      <c r="M226" s="52">
        <f>M227</f>
        <v>1.5</v>
      </c>
      <c r="N226" s="53" t="str">
        <f t="shared" si="86"/>
        <v>1,5</v>
      </c>
      <c r="O226" s="53">
        <f t="shared" si="86"/>
        <v>0</v>
      </c>
      <c r="P226" s="54">
        <f t="shared" si="86"/>
        <v>0</v>
      </c>
      <c r="Q226" s="58">
        <f t="shared" si="86"/>
        <v>1.5</v>
      </c>
      <c r="R226" s="79" t="str">
        <f t="shared" si="86"/>
        <v>1,5</v>
      </c>
      <c r="S226" s="512"/>
      <c r="T226" s="510"/>
      <c r="U226" s="510"/>
      <c r="V226" s="510"/>
      <c r="W226" s="510"/>
      <c r="X226" s="510"/>
      <c r="Y226" s="567"/>
    </row>
    <row r="227" spans="1:25" s="5" customFormat="1" ht="13.2" hidden="1">
      <c r="A227" s="414"/>
      <c r="B227" s="383"/>
      <c r="C227" s="502"/>
      <c r="D227" s="500"/>
      <c r="E227" s="360"/>
      <c r="F227" s="360"/>
      <c r="G227" s="505"/>
      <c r="H227" s="370" t="s">
        <v>39</v>
      </c>
      <c r="I227" s="339">
        <v>1.5</v>
      </c>
      <c r="J227" s="357" t="s">
        <v>114</v>
      </c>
      <c r="K227" s="357">
        <v>0</v>
      </c>
      <c r="L227" s="350">
        <v>0</v>
      </c>
      <c r="M227" s="339">
        <v>1.5</v>
      </c>
      <c r="N227" s="357" t="s">
        <v>114</v>
      </c>
      <c r="O227" s="357">
        <v>0</v>
      </c>
      <c r="P227" s="350">
        <v>0</v>
      </c>
      <c r="Q227" s="423">
        <v>1.5</v>
      </c>
      <c r="R227" s="507" t="s">
        <v>114</v>
      </c>
      <c r="S227" s="513"/>
      <c r="T227" s="511"/>
      <c r="U227" s="511"/>
      <c r="V227" s="511"/>
      <c r="W227" s="511"/>
      <c r="X227" s="511"/>
      <c r="Y227" s="567"/>
    </row>
    <row r="228" spans="1:25" s="5" customFormat="1" ht="48.75" customHeight="1">
      <c r="A228" s="414"/>
      <c r="B228" s="383"/>
      <c r="C228" s="502"/>
      <c r="D228" s="500"/>
      <c r="E228" s="360"/>
      <c r="F228" s="360"/>
      <c r="G228" s="505"/>
      <c r="H228" s="322"/>
      <c r="I228" s="340"/>
      <c r="J228" s="358"/>
      <c r="K228" s="358"/>
      <c r="L228" s="351"/>
      <c r="M228" s="340"/>
      <c r="N228" s="358"/>
      <c r="O228" s="358"/>
      <c r="P228" s="351"/>
      <c r="Q228" s="424"/>
      <c r="R228" s="508"/>
      <c r="S228" s="274" t="s">
        <v>222</v>
      </c>
      <c r="T228" s="273" t="s">
        <v>218</v>
      </c>
      <c r="U228" s="273" t="s">
        <v>219</v>
      </c>
      <c r="V228" s="273" t="s">
        <v>219</v>
      </c>
      <c r="W228" s="273" t="s">
        <v>219</v>
      </c>
      <c r="X228" s="273" t="s">
        <v>219</v>
      </c>
      <c r="Y228" s="567"/>
    </row>
    <row r="229" spans="1:25" s="5" customFormat="1" ht="60">
      <c r="A229" s="414"/>
      <c r="B229" s="383"/>
      <c r="C229" s="502"/>
      <c r="D229" s="500"/>
      <c r="E229" s="360"/>
      <c r="F229" s="360"/>
      <c r="G229" s="505"/>
      <c r="H229" s="322"/>
      <c r="I229" s="340"/>
      <c r="J229" s="358"/>
      <c r="K229" s="358"/>
      <c r="L229" s="351"/>
      <c r="M229" s="340"/>
      <c r="N229" s="358"/>
      <c r="O229" s="358"/>
      <c r="P229" s="351"/>
      <c r="Q229" s="424"/>
      <c r="R229" s="508"/>
      <c r="S229" s="274" t="s">
        <v>223</v>
      </c>
      <c r="T229" s="273" t="s">
        <v>218</v>
      </c>
      <c r="U229" s="273" t="s">
        <v>219</v>
      </c>
      <c r="V229" s="273" t="s">
        <v>219</v>
      </c>
      <c r="W229" s="273" t="s">
        <v>219</v>
      </c>
      <c r="X229" s="273" t="s">
        <v>219</v>
      </c>
      <c r="Y229" s="567"/>
    </row>
    <row r="230" spans="1:25" s="5" customFormat="1" ht="48">
      <c r="A230" s="414"/>
      <c r="B230" s="383"/>
      <c r="C230" s="502"/>
      <c r="D230" s="500"/>
      <c r="E230" s="360"/>
      <c r="F230" s="360"/>
      <c r="G230" s="505"/>
      <c r="H230" s="322"/>
      <c r="I230" s="340"/>
      <c r="J230" s="358"/>
      <c r="K230" s="358"/>
      <c r="L230" s="351"/>
      <c r="M230" s="340"/>
      <c r="N230" s="358"/>
      <c r="O230" s="358"/>
      <c r="P230" s="351"/>
      <c r="Q230" s="424"/>
      <c r="R230" s="508"/>
      <c r="S230" s="274" t="s">
        <v>224</v>
      </c>
      <c r="T230" s="273" t="s">
        <v>218</v>
      </c>
      <c r="U230" s="273" t="s">
        <v>219</v>
      </c>
      <c r="V230" s="273" t="s">
        <v>219</v>
      </c>
      <c r="W230" s="273" t="s">
        <v>219</v>
      </c>
      <c r="X230" s="273" t="s">
        <v>219</v>
      </c>
      <c r="Y230" s="567"/>
    </row>
    <row r="231" spans="1:25" s="5" customFormat="1" ht="51" customHeight="1">
      <c r="A231" s="414"/>
      <c r="B231" s="383"/>
      <c r="C231" s="502"/>
      <c r="D231" s="500"/>
      <c r="E231" s="360"/>
      <c r="F231" s="360"/>
      <c r="G231" s="505"/>
      <c r="H231" s="322"/>
      <c r="I231" s="340"/>
      <c r="J231" s="358"/>
      <c r="K231" s="358"/>
      <c r="L231" s="351"/>
      <c r="M231" s="340"/>
      <c r="N231" s="358"/>
      <c r="O231" s="358"/>
      <c r="P231" s="351"/>
      <c r="Q231" s="424"/>
      <c r="R231" s="508"/>
      <c r="S231" s="274" t="s">
        <v>225</v>
      </c>
      <c r="T231" s="273" t="s">
        <v>218</v>
      </c>
      <c r="U231" s="273" t="s">
        <v>219</v>
      </c>
      <c r="V231" s="273" t="s">
        <v>219</v>
      </c>
      <c r="W231" s="273" t="s">
        <v>219</v>
      </c>
      <c r="X231" s="273" t="s">
        <v>219</v>
      </c>
      <c r="Y231" s="567"/>
    </row>
    <row r="232" spans="1:25" s="5" customFormat="1" ht="48">
      <c r="A232" s="414"/>
      <c r="B232" s="383"/>
      <c r="C232" s="502"/>
      <c r="D232" s="500"/>
      <c r="E232" s="360"/>
      <c r="F232" s="360"/>
      <c r="G232" s="505"/>
      <c r="H232" s="322"/>
      <c r="I232" s="340"/>
      <c r="J232" s="358"/>
      <c r="K232" s="358"/>
      <c r="L232" s="351"/>
      <c r="M232" s="340"/>
      <c r="N232" s="358"/>
      <c r="O232" s="358"/>
      <c r="P232" s="351"/>
      <c r="Q232" s="424"/>
      <c r="R232" s="508"/>
      <c r="S232" s="274" t="s">
        <v>226</v>
      </c>
      <c r="T232" s="273" t="s">
        <v>218</v>
      </c>
      <c r="U232" s="273" t="s">
        <v>219</v>
      </c>
      <c r="V232" s="273" t="s">
        <v>219</v>
      </c>
      <c r="W232" s="273" t="s">
        <v>219</v>
      </c>
      <c r="X232" s="273" t="s">
        <v>219</v>
      </c>
      <c r="Y232" s="567"/>
    </row>
    <row r="233" spans="1:25" s="5" customFormat="1" ht="48">
      <c r="A233" s="414"/>
      <c r="B233" s="383"/>
      <c r="C233" s="502"/>
      <c r="D233" s="500"/>
      <c r="E233" s="360"/>
      <c r="F233" s="360"/>
      <c r="G233" s="505"/>
      <c r="H233" s="322"/>
      <c r="I233" s="340"/>
      <c r="J233" s="358"/>
      <c r="K233" s="358"/>
      <c r="L233" s="351"/>
      <c r="M233" s="340"/>
      <c r="N233" s="358"/>
      <c r="O233" s="358"/>
      <c r="P233" s="351"/>
      <c r="Q233" s="424"/>
      <c r="R233" s="508"/>
      <c r="S233" s="274" t="s">
        <v>227</v>
      </c>
      <c r="T233" s="273" t="s">
        <v>218</v>
      </c>
      <c r="U233" s="273" t="s">
        <v>219</v>
      </c>
      <c r="V233" s="273" t="s">
        <v>219</v>
      </c>
      <c r="W233" s="273" t="s">
        <v>219</v>
      </c>
      <c r="X233" s="273" t="s">
        <v>219</v>
      </c>
      <c r="Y233" s="567"/>
    </row>
    <row r="234" spans="1:25" s="5" customFormat="1" ht="33" customHeight="1">
      <c r="A234" s="414"/>
      <c r="B234" s="383"/>
      <c r="C234" s="502"/>
      <c r="D234" s="500"/>
      <c r="E234" s="360"/>
      <c r="F234" s="360"/>
      <c r="G234" s="505"/>
      <c r="H234" s="322"/>
      <c r="I234" s="340"/>
      <c r="J234" s="358"/>
      <c r="K234" s="358"/>
      <c r="L234" s="351"/>
      <c r="M234" s="340"/>
      <c r="N234" s="358"/>
      <c r="O234" s="358"/>
      <c r="P234" s="351"/>
      <c r="Q234" s="424"/>
      <c r="R234" s="508"/>
      <c r="S234" s="274" t="s">
        <v>228</v>
      </c>
      <c r="T234" s="273" t="s">
        <v>218</v>
      </c>
      <c r="U234" s="273" t="s">
        <v>219</v>
      </c>
      <c r="V234" s="273" t="s">
        <v>219</v>
      </c>
      <c r="W234" s="273" t="s">
        <v>219</v>
      </c>
      <c r="X234" s="273" t="s">
        <v>219</v>
      </c>
      <c r="Y234" s="567"/>
    </row>
    <row r="235" spans="1:25" s="5" customFormat="1" ht="21.75" customHeight="1" thickBot="1">
      <c r="A235" s="291"/>
      <c r="B235" s="293"/>
      <c r="C235" s="503"/>
      <c r="D235" s="297"/>
      <c r="E235" s="299"/>
      <c r="F235" s="299"/>
      <c r="G235" s="506"/>
      <c r="H235" s="315"/>
      <c r="I235" s="341"/>
      <c r="J235" s="359"/>
      <c r="K235" s="359"/>
      <c r="L235" s="352"/>
      <c r="M235" s="341"/>
      <c r="N235" s="359"/>
      <c r="O235" s="359"/>
      <c r="P235" s="352"/>
      <c r="Q235" s="305"/>
      <c r="R235" s="509"/>
      <c r="S235" s="90" t="s">
        <v>229</v>
      </c>
      <c r="T235" s="91" t="s">
        <v>218</v>
      </c>
      <c r="U235" s="273" t="s">
        <v>219</v>
      </c>
      <c r="V235" s="273" t="s">
        <v>219</v>
      </c>
      <c r="W235" s="273" t="s">
        <v>219</v>
      </c>
      <c r="X235" s="273" t="s">
        <v>219</v>
      </c>
      <c r="Y235" s="567"/>
    </row>
    <row r="236" spans="1:25" s="5" customFormat="1" ht="13.8" thickBot="1">
      <c r="A236" s="249" t="s">
        <v>40</v>
      </c>
      <c r="B236" s="250" t="s">
        <v>41</v>
      </c>
      <c r="C236" s="498" t="s">
        <v>18</v>
      </c>
      <c r="D236" s="498"/>
      <c r="E236" s="498"/>
      <c r="F236" s="498"/>
      <c r="G236" s="499"/>
      <c r="H236" s="269"/>
      <c r="I236" s="28">
        <f t="shared" ref="I236:R236" si="87">I226</f>
        <v>1.5</v>
      </c>
      <c r="J236" s="29" t="str">
        <f t="shared" si="87"/>
        <v>1,5</v>
      </c>
      <c r="K236" s="29">
        <f t="shared" si="87"/>
        <v>0</v>
      </c>
      <c r="L236" s="30">
        <f t="shared" si="87"/>
        <v>0</v>
      </c>
      <c r="M236" s="28">
        <f t="shared" si="87"/>
        <v>1.5</v>
      </c>
      <c r="N236" s="29" t="str">
        <f t="shared" si="87"/>
        <v>1,5</v>
      </c>
      <c r="O236" s="29">
        <f t="shared" si="87"/>
        <v>0</v>
      </c>
      <c r="P236" s="30">
        <f t="shared" si="87"/>
        <v>0</v>
      </c>
      <c r="Q236" s="28">
        <f t="shared" si="87"/>
        <v>1.5</v>
      </c>
      <c r="R236" s="28" t="str">
        <f t="shared" si="87"/>
        <v>1,5</v>
      </c>
      <c r="S236" s="427"/>
      <c r="T236" s="428"/>
      <c r="U236" s="428"/>
      <c r="V236" s="428"/>
      <c r="W236" s="428"/>
      <c r="X236" s="429"/>
      <c r="Y236" s="567"/>
    </row>
    <row r="237" spans="1:25" s="5" customFormat="1" ht="13.8" thickBot="1">
      <c r="A237" s="249" t="s">
        <v>40</v>
      </c>
      <c r="B237" s="250" t="s">
        <v>42</v>
      </c>
      <c r="C237" s="310" t="s">
        <v>91</v>
      </c>
      <c r="D237" s="310"/>
      <c r="E237" s="310"/>
      <c r="F237" s="310"/>
      <c r="G237" s="310"/>
      <c r="H237" s="310"/>
      <c r="I237" s="310"/>
      <c r="J237" s="310"/>
      <c r="K237" s="310"/>
      <c r="L237" s="310"/>
      <c r="M237" s="310"/>
      <c r="N237" s="310"/>
      <c r="O237" s="310"/>
      <c r="P237" s="310"/>
      <c r="Q237" s="310"/>
      <c r="R237" s="310"/>
      <c r="S237" s="310"/>
      <c r="T237" s="310"/>
      <c r="U237" s="310"/>
      <c r="V237" s="310"/>
      <c r="W237" s="310"/>
      <c r="X237" s="311"/>
      <c r="Y237" s="567"/>
    </row>
    <row r="238" spans="1:25" s="5" customFormat="1" ht="13.5" customHeight="1" thickBot="1">
      <c r="A238" s="415" t="s">
        <v>40</v>
      </c>
      <c r="B238" s="416" t="s">
        <v>42</v>
      </c>
      <c r="C238" s="294" t="s">
        <v>38</v>
      </c>
      <c r="D238" s="296" t="s">
        <v>92</v>
      </c>
      <c r="E238" s="298" t="s">
        <v>57</v>
      </c>
      <c r="F238" s="298" t="s">
        <v>130</v>
      </c>
      <c r="G238" s="300" t="s">
        <v>132</v>
      </c>
      <c r="H238" s="51" t="s">
        <v>21</v>
      </c>
      <c r="I238" s="52">
        <f t="shared" ref="I238:R238" si="88">I239</f>
        <v>4.5</v>
      </c>
      <c r="J238" s="53">
        <f t="shared" si="88"/>
        <v>4.5</v>
      </c>
      <c r="K238" s="53">
        <f t="shared" si="88"/>
        <v>0</v>
      </c>
      <c r="L238" s="54">
        <f t="shared" si="88"/>
        <v>0</v>
      </c>
      <c r="M238" s="52">
        <f t="shared" si="88"/>
        <v>4.5</v>
      </c>
      <c r="N238" s="53">
        <f t="shared" si="88"/>
        <v>4.5</v>
      </c>
      <c r="O238" s="53">
        <f t="shared" si="88"/>
        <v>0</v>
      </c>
      <c r="P238" s="54">
        <f t="shared" si="88"/>
        <v>0</v>
      </c>
      <c r="Q238" s="58">
        <f t="shared" si="88"/>
        <v>4.5</v>
      </c>
      <c r="R238" s="58">
        <f t="shared" si="88"/>
        <v>4.5</v>
      </c>
      <c r="S238" s="321"/>
      <c r="T238" s="312"/>
      <c r="U238" s="312"/>
      <c r="V238" s="312"/>
      <c r="W238" s="312"/>
      <c r="X238" s="312"/>
      <c r="Y238" s="567"/>
    </row>
    <row r="239" spans="1:25" s="5" customFormat="1" ht="30" customHeight="1" thickBot="1">
      <c r="A239" s="415"/>
      <c r="B239" s="416"/>
      <c r="C239" s="295"/>
      <c r="D239" s="297"/>
      <c r="E239" s="299"/>
      <c r="F239" s="299"/>
      <c r="G239" s="301"/>
      <c r="H239" s="233" t="s">
        <v>39</v>
      </c>
      <c r="I239" s="241">
        <v>4.5</v>
      </c>
      <c r="J239" s="246">
        <v>4.5</v>
      </c>
      <c r="K239" s="246">
        <v>0</v>
      </c>
      <c r="L239" s="243">
        <v>0</v>
      </c>
      <c r="M239" s="241">
        <v>4.5</v>
      </c>
      <c r="N239" s="246">
        <v>4.5</v>
      </c>
      <c r="O239" s="246">
        <v>0</v>
      </c>
      <c r="P239" s="243">
        <v>0</v>
      </c>
      <c r="Q239" s="232">
        <v>4.5</v>
      </c>
      <c r="R239" s="232">
        <v>4.5</v>
      </c>
      <c r="S239" s="303"/>
      <c r="T239" s="313"/>
      <c r="U239" s="313"/>
      <c r="V239" s="313"/>
      <c r="W239" s="313"/>
      <c r="X239" s="313"/>
      <c r="Y239" s="567"/>
    </row>
    <row r="240" spans="1:25" s="5" customFormat="1" ht="13.8" thickBot="1">
      <c r="A240" s="249" t="s">
        <v>40</v>
      </c>
      <c r="B240" s="229" t="s">
        <v>42</v>
      </c>
      <c r="C240" s="680" t="s">
        <v>18</v>
      </c>
      <c r="D240" s="531"/>
      <c r="E240" s="531"/>
      <c r="F240" s="531"/>
      <c r="G240" s="681"/>
      <c r="H240" s="92"/>
      <c r="I240" s="93">
        <f t="shared" ref="I240:L240" si="89">I238</f>
        <v>4.5</v>
      </c>
      <c r="J240" s="94">
        <f t="shared" si="89"/>
        <v>4.5</v>
      </c>
      <c r="K240" s="94">
        <f t="shared" si="89"/>
        <v>0</v>
      </c>
      <c r="L240" s="95">
        <f t="shared" si="89"/>
        <v>0</v>
      </c>
      <c r="M240" s="93">
        <f t="shared" ref="M240:R240" si="90">M238</f>
        <v>4.5</v>
      </c>
      <c r="N240" s="94">
        <f t="shared" si="90"/>
        <v>4.5</v>
      </c>
      <c r="O240" s="94">
        <f t="shared" si="90"/>
        <v>0</v>
      </c>
      <c r="P240" s="95">
        <f t="shared" si="90"/>
        <v>0</v>
      </c>
      <c r="Q240" s="93">
        <f t="shared" si="90"/>
        <v>4.5</v>
      </c>
      <c r="R240" s="93">
        <f t="shared" si="90"/>
        <v>4.5</v>
      </c>
      <c r="S240" s="307"/>
      <c r="T240" s="373"/>
      <c r="U240" s="373"/>
      <c r="V240" s="373"/>
      <c r="W240" s="373"/>
      <c r="X240" s="374"/>
      <c r="Y240" s="567"/>
    </row>
    <row r="241" spans="1:25" s="5" customFormat="1" ht="13.8" thickBot="1">
      <c r="A241" s="249" t="s">
        <v>40</v>
      </c>
      <c r="B241" s="250" t="s">
        <v>44</v>
      </c>
      <c r="C241" s="439" t="s">
        <v>93</v>
      </c>
      <c r="D241" s="439"/>
      <c r="E241" s="439"/>
      <c r="F241" s="439"/>
      <c r="G241" s="439"/>
      <c r="H241" s="439"/>
      <c r="I241" s="439"/>
      <c r="J241" s="439"/>
      <c r="K241" s="439"/>
      <c r="L241" s="439"/>
      <c r="M241" s="439"/>
      <c r="N241" s="439"/>
      <c r="O241" s="439"/>
      <c r="P241" s="439"/>
      <c r="Q241" s="439"/>
      <c r="R241" s="439"/>
      <c r="S241" s="439"/>
      <c r="T241" s="439"/>
      <c r="U241" s="439"/>
      <c r="V241" s="439"/>
      <c r="W241" s="439"/>
      <c r="X241" s="439"/>
      <c r="Y241" s="567"/>
    </row>
    <row r="242" spans="1:25" s="5" customFormat="1" ht="13.5" customHeight="1" thickBot="1">
      <c r="A242" s="415" t="s">
        <v>40</v>
      </c>
      <c r="B242" s="383" t="s">
        <v>44</v>
      </c>
      <c r="C242" s="294" t="s">
        <v>38</v>
      </c>
      <c r="D242" s="478" t="s">
        <v>209</v>
      </c>
      <c r="E242" s="377" t="s">
        <v>57</v>
      </c>
      <c r="F242" s="377" t="s">
        <v>130</v>
      </c>
      <c r="G242" s="389" t="s">
        <v>132</v>
      </c>
      <c r="H242" s="51" t="s">
        <v>21</v>
      </c>
      <c r="I242" s="55">
        <f t="shared" ref="I242:R242" si="91">I243</f>
        <v>13.9</v>
      </c>
      <c r="J242" s="56">
        <f t="shared" si="91"/>
        <v>13.9</v>
      </c>
      <c r="K242" s="56">
        <f t="shared" si="91"/>
        <v>13.6</v>
      </c>
      <c r="L242" s="57">
        <f t="shared" si="91"/>
        <v>0</v>
      </c>
      <c r="M242" s="55">
        <f t="shared" si="91"/>
        <v>14.2</v>
      </c>
      <c r="N242" s="56">
        <f t="shared" si="91"/>
        <v>14.2</v>
      </c>
      <c r="O242" s="56">
        <f t="shared" si="91"/>
        <v>13.9</v>
      </c>
      <c r="P242" s="57">
        <f t="shared" si="91"/>
        <v>0</v>
      </c>
      <c r="Q242" s="58">
        <f t="shared" si="91"/>
        <v>6.4</v>
      </c>
      <c r="R242" s="58">
        <f t="shared" si="91"/>
        <v>6.4</v>
      </c>
      <c r="S242" s="556" t="s">
        <v>201</v>
      </c>
      <c r="T242" s="312" t="s">
        <v>104</v>
      </c>
      <c r="U242" s="312">
        <v>1</v>
      </c>
      <c r="V242" s="312">
        <v>1</v>
      </c>
      <c r="W242" s="312">
        <v>1</v>
      </c>
      <c r="X242" s="312">
        <v>1</v>
      </c>
      <c r="Y242" s="567"/>
    </row>
    <row r="243" spans="1:25" s="5" customFormat="1" ht="21" customHeight="1" thickBot="1">
      <c r="A243" s="415"/>
      <c r="B243" s="293"/>
      <c r="C243" s="295"/>
      <c r="D243" s="479"/>
      <c r="E243" s="436"/>
      <c r="F243" s="436"/>
      <c r="G243" s="516"/>
      <c r="H243" s="70" t="s">
        <v>39</v>
      </c>
      <c r="I243" s="137">
        <v>13.9</v>
      </c>
      <c r="J243" s="134">
        <v>13.9</v>
      </c>
      <c r="K243" s="134">
        <v>13.6</v>
      </c>
      <c r="L243" s="135">
        <v>0</v>
      </c>
      <c r="M243" s="137">
        <v>14.2</v>
      </c>
      <c r="N243" s="134">
        <v>14.2</v>
      </c>
      <c r="O243" s="134">
        <v>13.9</v>
      </c>
      <c r="P243" s="135">
        <v>0</v>
      </c>
      <c r="Q243" s="36">
        <v>6.4</v>
      </c>
      <c r="R243" s="36">
        <v>6.4</v>
      </c>
      <c r="S243" s="557"/>
      <c r="T243" s="313"/>
      <c r="U243" s="313"/>
      <c r="V243" s="313"/>
      <c r="W243" s="313"/>
      <c r="X243" s="313"/>
      <c r="Y243" s="567"/>
    </row>
    <row r="244" spans="1:25" s="5" customFormat="1" ht="12" customHeight="1" thickBot="1">
      <c r="A244" s="249" t="s">
        <v>40</v>
      </c>
      <c r="B244" s="37" t="s">
        <v>44</v>
      </c>
      <c r="C244" s="342" t="s">
        <v>18</v>
      </c>
      <c r="D244" s="343"/>
      <c r="E244" s="518"/>
      <c r="F244" s="518"/>
      <c r="G244" s="658"/>
      <c r="H244" s="269"/>
      <c r="I244" s="28">
        <f t="shared" ref="I244:P244" si="92">I243</f>
        <v>13.9</v>
      </c>
      <c r="J244" s="29">
        <f t="shared" si="92"/>
        <v>13.9</v>
      </c>
      <c r="K244" s="29">
        <f t="shared" si="92"/>
        <v>13.6</v>
      </c>
      <c r="L244" s="30">
        <f t="shared" si="92"/>
        <v>0</v>
      </c>
      <c r="M244" s="28">
        <f t="shared" si="92"/>
        <v>14.2</v>
      </c>
      <c r="N244" s="29">
        <f t="shared" si="92"/>
        <v>14.2</v>
      </c>
      <c r="O244" s="29">
        <f t="shared" si="92"/>
        <v>13.9</v>
      </c>
      <c r="P244" s="30">
        <f t="shared" si="92"/>
        <v>0</v>
      </c>
      <c r="Q244" s="239">
        <f>Q242</f>
        <v>6.4</v>
      </c>
      <c r="R244" s="239">
        <f>R242</f>
        <v>6.4</v>
      </c>
      <c r="S244" s="353"/>
      <c r="T244" s="354"/>
      <c r="U244" s="354"/>
      <c r="V244" s="354"/>
      <c r="W244" s="354"/>
      <c r="X244" s="337"/>
      <c r="Y244" s="567"/>
    </row>
    <row r="245" spans="1:25" s="5" customFormat="1" ht="16.5" customHeight="1" thickBot="1">
      <c r="A245" s="249" t="s">
        <v>40</v>
      </c>
      <c r="B245" s="250" t="s">
        <v>43</v>
      </c>
      <c r="C245" s="309" t="s">
        <v>94</v>
      </c>
      <c r="D245" s="310"/>
      <c r="E245" s="310"/>
      <c r="F245" s="310"/>
      <c r="G245" s="310"/>
      <c r="H245" s="310"/>
      <c r="I245" s="310"/>
      <c r="J245" s="310"/>
      <c r="K245" s="310"/>
      <c r="L245" s="310"/>
      <c r="M245" s="310"/>
      <c r="N245" s="310"/>
      <c r="O245" s="310"/>
      <c r="P245" s="310"/>
      <c r="Q245" s="310"/>
      <c r="R245" s="310"/>
      <c r="S245" s="310"/>
      <c r="T245" s="310"/>
      <c r="U245" s="310"/>
      <c r="V245" s="310"/>
      <c r="W245" s="310"/>
      <c r="X245" s="311"/>
      <c r="Y245" s="567"/>
    </row>
    <row r="246" spans="1:25" s="5" customFormat="1" ht="13.2">
      <c r="A246" s="290" t="s">
        <v>40</v>
      </c>
      <c r="B246" s="292" t="s">
        <v>43</v>
      </c>
      <c r="C246" s="384" t="s">
        <v>38</v>
      </c>
      <c r="D246" s="533" t="s">
        <v>243</v>
      </c>
      <c r="E246" s="298" t="s">
        <v>57</v>
      </c>
      <c r="F246" s="298" t="s">
        <v>130</v>
      </c>
      <c r="G246" s="300" t="s">
        <v>132</v>
      </c>
      <c r="H246" s="283" t="s">
        <v>21</v>
      </c>
      <c r="I246" s="237">
        <f>I247</f>
        <v>216</v>
      </c>
      <c r="J246" s="261">
        <f t="shared" ref="J246:R246" si="93">J247</f>
        <v>216</v>
      </c>
      <c r="K246" s="261">
        <f t="shared" si="93"/>
        <v>0</v>
      </c>
      <c r="L246" s="236">
        <f t="shared" si="93"/>
        <v>0</v>
      </c>
      <c r="M246" s="237">
        <f>M247</f>
        <v>190</v>
      </c>
      <c r="N246" s="261">
        <f t="shared" si="93"/>
        <v>190</v>
      </c>
      <c r="O246" s="261">
        <f t="shared" si="93"/>
        <v>0</v>
      </c>
      <c r="P246" s="236">
        <f t="shared" si="93"/>
        <v>0</v>
      </c>
      <c r="Q246" s="71">
        <f t="shared" si="93"/>
        <v>100</v>
      </c>
      <c r="R246" s="71">
        <f t="shared" si="93"/>
        <v>100</v>
      </c>
      <c r="S246" s="556"/>
      <c r="T246" s="312"/>
      <c r="U246" s="312"/>
      <c r="V246" s="312"/>
      <c r="W246" s="312"/>
      <c r="X246" s="314"/>
      <c r="Y246" s="567"/>
    </row>
    <row r="247" spans="1:25" s="5" customFormat="1" ht="22.5" customHeight="1">
      <c r="A247" s="414"/>
      <c r="B247" s="383"/>
      <c r="C247" s="461"/>
      <c r="D247" s="462"/>
      <c r="E247" s="360"/>
      <c r="F247" s="360"/>
      <c r="G247" s="362"/>
      <c r="H247" s="69" t="s">
        <v>39</v>
      </c>
      <c r="I247" s="188">
        <v>216</v>
      </c>
      <c r="J247" s="186">
        <v>216</v>
      </c>
      <c r="K247" s="186">
        <v>0</v>
      </c>
      <c r="L247" s="187">
        <v>0</v>
      </c>
      <c r="M247" s="188">
        <v>190</v>
      </c>
      <c r="N247" s="186">
        <v>190</v>
      </c>
      <c r="O247" s="186">
        <v>0</v>
      </c>
      <c r="P247" s="187">
        <v>0</v>
      </c>
      <c r="Q247" s="194">
        <v>100</v>
      </c>
      <c r="R247" s="194">
        <v>100</v>
      </c>
      <c r="S247" s="679"/>
      <c r="T247" s="324"/>
      <c r="U247" s="324"/>
      <c r="V247" s="324"/>
      <c r="W247" s="324"/>
      <c r="X247" s="332"/>
      <c r="Y247" s="567"/>
    </row>
    <row r="248" spans="1:25" s="5" customFormat="1" ht="16.5" customHeight="1">
      <c r="A248" s="414"/>
      <c r="B248" s="383"/>
      <c r="C248" s="461" t="s">
        <v>40</v>
      </c>
      <c r="D248" s="462" t="s">
        <v>355</v>
      </c>
      <c r="E248" s="360"/>
      <c r="F248" s="360"/>
      <c r="G248" s="362"/>
      <c r="H248" s="61" t="s">
        <v>21</v>
      </c>
      <c r="I248" s="62">
        <f t="shared" ref="I248:L248" si="94">I249</f>
        <v>0</v>
      </c>
      <c r="J248" s="162">
        <f t="shared" si="94"/>
        <v>0</v>
      </c>
      <c r="K248" s="162">
        <f t="shared" si="94"/>
        <v>0</v>
      </c>
      <c r="L248" s="163">
        <f t="shared" si="94"/>
        <v>0</v>
      </c>
      <c r="M248" s="62">
        <f t="shared" ref="M248:R248" si="95">M249</f>
        <v>200</v>
      </c>
      <c r="N248" s="162">
        <f t="shared" si="95"/>
        <v>200</v>
      </c>
      <c r="O248" s="162">
        <f t="shared" si="95"/>
        <v>0</v>
      </c>
      <c r="P248" s="163">
        <f t="shared" si="95"/>
        <v>0</v>
      </c>
      <c r="Q248" s="63">
        <f t="shared" si="95"/>
        <v>0</v>
      </c>
      <c r="R248" s="63">
        <f t="shared" si="95"/>
        <v>0</v>
      </c>
      <c r="S248" s="678"/>
      <c r="T248" s="495"/>
      <c r="U248" s="495"/>
      <c r="V248" s="495"/>
      <c r="W248" s="495"/>
      <c r="X248" s="495"/>
      <c r="Y248" s="567"/>
    </row>
    <row r="249" spans="1:25" s="5" customFormat="1" ht="20.25" customHeight="1" thickBot="1">
      <c r="A249" s="291"/>
      <c r="B249" s="293"/>
      <c r="C249" s="385"/>
      <c r="D249" s="494"/>
      <c r="E249" s="299"/>
      <c r="F249" s="299"/>
      <c r="G249" s="301"/>
      <c r="H249" s="248" t="s">
        <v>39</v>
      </c>
      <c r="I249" s="202"/>
      <c r="J249" s="201"/>
      <c r="K249" s="201"/>
      <c r="L249" s="200"/>
      <c r="M249" s="202">
        <v>200</v>
      </c>
      <c r="N249" s="201">
        <v>200</v>
      </c>
      <c r="O249" s="201">
        <v>0</v>
      </c>
      <c r="P249" s="200">
        <v>0</v>
      </c>
      <c r="Q249" s="253"/>
      <c r="R249" s="253"/>
      <c r="S249" s="557"/>
      <c r="T249" s="313"/>
      <c r="U249" s="313"/>
      <c r="V249" s="313"/>
      <c r="W249" s="313"/>
      <c r="X249" s="313"/>
      <c r="Y249" s="567"/>
    </row>
    <row r="250" spans="1:25" s="5" customFormat="1" ht="16.5" customHeight="1" thickBot="1">
      <c r="A250" s="249" t="s">
        <v>40</v>
      </c>
      <c r="B250" s="37" t="s">
        <v>43</v>
      </c>
      <c r="C250" s="490" t="s">
        <v>18</v>
      </c>
      <c r="D250" s="490"/>
      <c r="E250" s="490"/>
      <c r="F250" s="490"/>
      <c r="G250" s="491"/>
      <c r="H250" s="269"/>
      <c r="I250" s="28">
        <f>I246+I248</f>
        <v>216</v>
      </c>
      <c r="J250" s="29">
        <f t="shared" ref="J250:L250" si="96">J246+J248</f>
        <v>216</v>
      </c>
      <c r="K250" s="29">
        <f t="shared" si="96"/>
        <v>0</v>
      </c>
      <c r="L250" s="30">
        <f t="shared" si="96"/>
        <v>0</v>
      </c>
      <c r="M250" s="28">
        <f>M246+M248</f>
        <v>390</v>
      </c>
      <c r="N250" s="29">
        <f t="shared" ref="N250:R250" si="97">N246+N248</f>
        <v>390</v>
      </c>
      <c r="O250" s="29">
        <f t="shared" si="97"/>
        <v>0</v>
      </c>
      <c r="P250" s="30">
        <f t="shared" si="97"/>
        <v>0</v>
      </c>
      <c r="Q250" s="239">
        <f t="shared" si="97"/>
        <v>100</v>
      </c>
      <c r="R250" s="239">
        <f t="shared" si="97"/>
        <v>100</v>
      </c>
      <c r="S250" s="337"/>
      <c r="T250" s="338"/>
      <c r="U250" s="338"/>
      <c r="V250" s="338"/>
      <c r="W250" s="338"/>
      <c r="X250" s="338"/>
      <c r="Y250" s="567"/>
    </row>
    <row r="251" spans="1:25" s="5" customFormat="1" ht="16.5" customHeight="1" thickBot="1">
      <c r="A251" s="249" t="s">
        <v>40</v>
      </c>
      <c r="B251" s="475" t="s">
        <v>19</v>
      </c>
      <c r="C251" s="476"/>
      <c r="D251" s="476"/>
      <c r="E251" s="476"/>
      <c r="F251" s="476"/>
      <c r="G251" s="477"/>
      <c r="H251" s="87"/>
      <c r="I251" s="96">
        <f>I220+I224+I236+I240+I244+I250</f>
        <v>251.7</v>
      </c>
      <c r="J251" s="97">
        <f>J220+J224+J236+J240+J244+J250</f>
        <v>251.7</v>
      </c>
      <c r="K251" s="97">
        <f t="shared" ref="K251:L251" si="98">K220+K224+K236+K240+K244+K250</f>
        <v>13.6</v>
      </c>
      <c r="L251" s="98">
        <f t="shared" si="98"/>
        <v>0</v>
      </c>
      <c r="M251" s="96">
        <f>M220+M224+M236+M240+M244+M250</f>
        <v>416</v>
      </c>
      <c r="N251" s="97">
        <f>N220+N224+N236+N240+N244+N250</f>
        <v>416</v>
      </c>
      <c r="O251" s="97">
        <f t="shared" ref="O251:R251" si="99">O220+O224+O236+O240+O244+O250</f>
        <v>13.9</v>
      </c>
      <c r="P251" s="98">
        <f t="shared" si="99"/>
        <v>0</v>
      </c>
      <c r="Q251" s="99">
        <f t="shared" si="99"/>
        <v>118.2</v>
      </c>
      <c r="R251" s="99">
        <f t="shared" si="99"/>
        <v>118.2</v>
      </c>
      <c r="S251" s="473"/>
      <c r="T251" s="473"/>
      <c r="U251" s="473"/>
      <c r="V251" s="473"/>
      <c r="W251" s="473"/>
      <c r="X251" s="474"/>
      <c r="Y251" s="567"/>
    </row>
    <row r="252" spans="1:25" s="5" customFormat="1" ht="13.8" thickBot="1">
      <c r="A252" s="249" t="s">
        <v>41</v>
      </c>
      <c r="B252" s="487" t="s">
        <v>95</v>
      </c>
      <c r="C252" s="488"/>
      <c r="D252" s="488"/>
      <c r="E252" s="488"/>
      <c r="F252" s="488"/>
      <c r="G252" s="488"/>
      <c r="H252" s="488"/>
      <c r="I252" s="488"/>
      <c r="J252" s="488"/>
      <c r="K252" s="488"/>
      <c r="L252" s="488"/>
      <c r="M252" s="488"/>
      <c r="N252" s="488"/>
      <c r="O252" s="488"/>
      <c r="P252" s="488"/>
      <c r="Q252" s="488"/>
      <c r="R252" s="488"/>
      <c r="S252" s="488"/>
      <c r="T252" s="488"/>
      <c r="U252" s="488"/>
      <c r="V252" s="488"/>
      <c r="W252" s="488"/>
      <c r="X252" s="489"/>
      <c r="Y252" s="567"/>
    </row>
    <row r="253" spans="1:25" s="5" customFormat="1" ht="13.8" thickBot="1">
      <c r="A253" s="249" t="s">
        <v>41</v>
      </c>
      <c r="B253" s="250" t="s">
        <v>38</v>
      </c>
      <c r="C253" s="309" t="s">
        <v>96</v>
      </c>
      <c r="D253" s="310"/>
      <c r="E253" s="310"/>
      <c r="F253" s="310"/>
      <c r="G253" s="310"/>
      <c r="H253" s="310"/>
      <c r="I253" s="310"/>
      <c r="J253" s="310"/>
      <c r="K253" s="310"/>
      <c r="L253" s="310"/>
      <c r="M253" s="310"/>
      <c r="N253" s="310"/>
      <c r="O253" s="310"/>
      <c r="P253" s="310"/>
      <c r="Q253" s="310"/>
      <c r="R253" s="310"/>
      <c r="S253" s="310"/>
      <c r="T253" s="310"/>
      <c r="U253" s="310"/>
      <c r="V253" s="310"/>
      <c r="W253" s="310"/>
      <c r="X253" s="311"/>
      <c r="Y253" s="567"/>
    </row>
    <row r="254" spans="1:25" s="5" customFormat="1" ht="13.2">
      <c r="A254" s="290" t="s">
        <v>41</v>
      </c>
      <c r="B254" s="292" t="s">
        <v>38</v>
      </c>
      <c r="C254" s="553" t="s">
        <v>38</v>
      </c>
      <c r="D254" s="296" t="s">
        <v>220</v>
      </c>
      <c r="E254" s="298" t="s">
        <v>38</v>
      </c>
      <c r="F254" s="298" t="s">
        <v>130</v>
      </c>
      <c r="G254" s="300" t="s">
        <v>133</v>
      </c>
      <c r="H254" s="51" t="s">
        <v>21</v>
      </c>
      <c r="I254" s="52">
        <f t="shared" ref="I254:R254" si="100">I255</f>
        <v>5.4</v>
      </c>
      <c r="J254" s="53">
        <f t="shared" si="100"/>
        <v>5.4</v>
      </c>
      <c r="K254" s="53">
        <f t="shared" si="100"/>
        <v>5.3</v>
      </c>
      <c r="L254" s="54">
        <f t="shared" si="100"/>
        <v>0</v>
      </c>
      <c r="M254" s="52">
        <f t="shared" si="100"/>
        <v>4.3</v>
      </c>
      <c r="N254" s="53">
        <f t="shared" si="100"/>
        <v>4.3</v>
      </c>
      <c r="O254" s="53">
        <f t="shared" si="100"/>
        <v>4.2</v>
      </c>
      <c r="P254" s="54">
        <f t="shared" si="100"/>
        <v>0</v>
      </c>
      <c r="Q254" s="58">
        <f t="shared" si="100"/>
        <v>4.5</v>
      </c>
      <c r="R254" s="58">
        <f t="shared" si="100"/>
        <v>4.5</v>
      </c>
      <c r="S254" s="496" t="s">
        <v>213</v>
      </c>
      <c r="T254" s="492" t="s">
        <v>104</v>
      </c>
      <c r="U254" s="492">
        <v>172</v>
      </c>
      <c r="V254" s="492">
        <v>173</v>
      </c>
      <c r="W254" s="492">
        <v>173</v>
      </c>
      <c r="X254" s="528">
        <v>174</v>
      </c>
      <c r="Y254" s="567"/>
    </row>
    <row r="255" spans="1:25" s="5" customFormat="1" ht="16.5" customHeight="1">
      <c r="A255" s="414"/>
      <c r="B255" s="383"/>
      <c r="C255" s="554"/>
      <c r="D255" s="500"/>
      <c r="E255" s="360"/>
      <c r="F255" s="360"/>
      <c r="G255" s="362"/>
      <c r="H255" s="370" t="s">
        <v>102</v>
      </c>
      <c r="I255" s="339">
        <v>5.4</v>
      </c>
      <c r="J255" s="357">
        <v>5.4</v>
      </c>
      <c r="K255" s="357">
        <v>5.3</v>
      </c>
      <c r="L255" s="350">
        <v>0</v>
      </c>
      <c r="M255" s="339">
        <v>4.3</v>
      </c>
      <c r="N255" s="357">
        <v>4.3</v>
      </c>
      <c r="O255" s="357">
        <v>4.2</v>
      </c>
      <c r="P255" s="350">
        <v>0</v>
      </c>
      <c r="Q255" s="423">
        <v>4.5</v>
      </c>
      <c r="R255" s="423">
        <v>4.5</v>
      </c>
      <c r="S255" s="497"/>
      <c r="T255" s="493"/>
      <c r="U255" s="493"/>
      <c r="V255" s="493"/>
      <c r="W255" s="493"/>
      <c r="X255" s="529"/>
      <c r="Y255" s="567"/>
    </row>
    <row r="256" spans="1:25" s="5" customFormat="1" ht="16.5" customHeight="1">
      <c r="A256" s="414"/>
      <c r="B256" s="383"/>
      <c r="C256" s="554"/>
      <c r="D256" s="500"/>
      <c r="E256" s="360"/>
      <c r="F256" s="360"/>
      <c r="G256" s="362"/>
      <c r="H256" s="322"/>
      <c r="I256" s="340"/>
      <c r="J256" s="358"/>
      <c r="K256" s="358"/>
      <c r="L256" s="351"/>
      <c r="M256" s="340"/>
      <c r="N256" s="358"/>
      <c r="O256" s="358"/>
      <c r="P256" s="351"/>
      <c r="Q256" s="424"/>
      <c r="R256" s="424"/>
      <c r="S256" s="100" t="s">
        <v>212</v>
      </c>
      <c r="T256" s="101" t="s">
        <v>103</v>
      </c>
      <c r="U256" s="101">
        <v>4</v>
      </c>
      <c r="V256" s="101">
        <v>4</v>
      </c>
      <c r="W256" s="101">
        <v>4</v>
      </c>
      <c r="X256" s="102">
        <v>4</v>
      </c>
      <c r="Y256" s="567"/>
    </row>
    <row r="257" spans="1:25" s="5" customFormat="1" ht="28.5" customHeight="1" thickBot="1">
      <c r="A257" s="291"/>
      <c r="B257" s="293"/>
      <c r="C257" s="555"/>
      <c r="D257" s="297"/>
      <c r="E257" s="299"/>
      <c r="F257" s="299"/>
      <c r="G257" s="301"/>
      <c r="H257" s="315"/>
      <c r="I257" s="341"/>
      <c r="J257" s="359"/>
      <c r="K257" s="359"/>
      <c r="L257" s="352"/>
      <c r="M257" s="341"/>
      <c r="N257" s="359"/>
      <c r="O257" s="359"/>
      <c r="P257" s="352"/>
      <c r="Q257" s="305"/>
      <c r="R257" s="305"/>
      <c r="S257" s="103" t="s">
        <v>210</v>
      </c>
      <c r="T257" s="277" t="s">
        <v>211</v>
      </c>
      <c r="U257" s="277" t="s">
        <v>282</v>
      </c>
      <c r="V257" s="277" t="s">
        <v>282</v>
      </c>
      <c r="W257" s="277" t="s">
        <v>282</v>
      </c>
      <c r="X257" s="278" t="s">
        <v>282</v>
      </c>
      <c r="Y257" s="567"/>
    </row>
    <row r="258" spans="1:25" s="5" customFormat="1" ht="16.5" customHeight="1" thickBot="1">
      <c r="A258" s="249" t="s">
        <v>41</v>
      </c>
      <c r="B258" s="104" t="s">
        <v>38</v>
      </c>
      <c r="C258" s="342" t="s">
        <v>18</v>
      </c>
      <c r="D258" s="343"/>
      <c r="E258" s="343"/>
      <c r="F258" s="343"/>
      <c r="G258" s="344"/>
      <c r="H258" s="269"/>
      <c r="I258" s="28">
        <f t="shared" ref="I258:L258" si="101">I254</f>
        <v>5.4</v>
      </c>
      <c r="J258" s="29">
        <f t="shared" si="101"/>
        <v>5.4</v>
      </c>
      <c r="K258" s="29">
        <f t="shared" si="101"/>
        <v>5.3</v>
      </c>
      <c r="L258" s="30">
        <f t="shared" si="101"/>
        <v>0</v>
      </c>
      <c r="M258" s="28">
        <f t="shared" ref="M258:R258" si="102">M254</f>
        <v>4.3</v>
      </c>
      <c r="N258" s="29">
        <f t="shared" si="102"/>
        <v>4.3</v>
      </c>
      <c r="O258" s="29">
        <f t="shared" si="102"/>
        <v>4.2</v>
      </c>
      <c r="P258" s="30">
        <f t="shared" si="102"/>
        <v>0</v>
      </c>
      <c r="Q258" s="239">
        <f t="shared" si="102"/>
        <v>4.5</v>
      </c>
      <c r="R258" s="239">
        <f t="shared" si="102"/>
        <v>4.5</v>
      </c>
      <c r="S258" s="354"/>
      <c r="T258" s="354"/>
      <c r="U258" s="354"/>
      <c r="V258" s="354"/>
      <c r="W258" s="354"/>
      <c r="X258" s="337"/>
      <c r="Y258" s="567"/>
    </row>
    <row r="259" spans="1:25" s="5" customFormat="1" ht="33" customHeight="1" thickBot="1">
      <c r="A259" s="249" t="s">
        <v>41</v>
      </c>
      <c r="B259" s="475" t="s">
        <v>19</v>
      </c>
      <c r="C259" s="476"/>
      <c r="D259" s="476"/>
      <c r="E259" s="476"/>
      <c r="F259" s="476"/>
      <c r="G259" s="477"/>
      <c r="H259" s="87"/>
      <c r="I259" s="96">
        <f t="shared" ref="I259:L259" si="103">I258</f>
        <v>5.4</v>
      </c>
      <c r="J259" s="97">
        <f t="shared" si="103"/>
        <v>5.4</v>
      </c>
      <c r="K259" s="97">
        <f t="shared" si="103"/>
        <v>5.3</v>
      </c>
      <c r="L259" s="98">
        <f t="shared" si="103"/>
        <v>0</v>
      </c>
      <c r="M259" s="96">
        <f t="shared" ref="M259:R259" si="104">M258</f>
        <v>4.3</v>
      </c>
      <c r="N259" s="97">
        <f t="shared" si="104"/>
        <v>4.3</v>
      </c>
      <c r="O259" s="97">
        <f t="shared" si="104"/>
        <v>4.2</v>
      </c>
      <c r="P259" s="98">
        <f t="shared" si="104"/>
        <v>0</v>
      </c>
      <c r="Q259" s="105">
        <f t="shared" si="104"/>
        <v>4.5</v>
      </c>
      <c r="R259" s="105">
        <f t="shared" si="104"/>
        <v>4.5</v>
      </c>
      <c r="S259" s="473"/>
      <c r="T259" s="473"/>
      <c r="U259" s="473"/>
      <c r="V259" s="473"/>
      <c r="W259" s="473"/>
      <c r="X259" s="474"/>
      <c r="Y259" s="567"/>
    </row>
    <row r="260" spans="1:25" s="5" customFormat="1" ht="13.8" thickBot="1">
      <c r="A260" s="249" t="s">
        <v>42</v>
      </c>
      <c r="B260" s="520" t="s">
        <v>97</v>
      </c>
      <c r="C260" s="521"/>
      <c r="D260" s="521"/>
      <c r="E260" s="521"/>
      <c r="F260" s="521"/>
      <c r="G260" s="521"/>
      <c r="H260" s="521"/>
      <c r="I260" s="521"/>
      <c r="J260" s="521"/>
      <c r="K260" s="521"/>
      <c r="L260" s="521"/>
      <c r="M260" s="521"/>
      <c r="N260" s="521"/>
      <c r="O260" s="521"/>
      <c r="P260" s="521"/>
      <c r="Q260" s="521"/>
      <c r="R260" s="521"/>
      <c r="S260" s="521"/>
      <c r="T260" s="521"/>
      <c r="U260" s="521"/>
      <c r="V260" s="521"/>
      <c r="W260" s="521"/>
      <c r="X260" s="522"/>
      <c r="Y260" s="567"/>
    </row>
    <row r="261" spans="1:25" s="5" customFormat="1" ht="13.8" thickBot="1">
      <c r="A261" s="249" t="s">
        <v>42</v>
      </c>
      <c r="B261" s="250" t="s">
        <v>38</v>
      </c>
      <c r="C261" s="482" t="s">
        <v>129</v>
      </c>
      <c r="D261" s="482"/>
      <c r="E261" s="482"/>
      <c r="F261" s="482"/>
      <c r="G261" s="482"/>
      <c r="H261" s="439"/>
      <c r="I261" s="439"/>
      <c r="J261" s="439"/>
      <c r="K261" s="439"/>
      <c r="L261" s="439"/>
      <c r="M261" s="439"/>
      <c r="N261" s="439"/>
      <c r="O261" s="439"/>
      <c r="P261" s="439"/>
      <c r="Q261" s="439"/>
      <c r="R261" s="439"/>
      <c r="S261" s="439"/>
      <c r="T261" s="439"/>
      <c r="U261" s="439"/>
      <c r="V261" s="439"/>
      <c r="W261" s="439"/>
      <c r="X261" s="439"/>
      <c r="Y261" s="567"/>
    </row>
    <row r="262" spans="1:25" s="5" customFormat="1" ht="20.25" customHeight="1">
      <c r="A262" s="290" t="s">
        <v>42</v>
      </c>
      <c r="B262" s="292" t="s">
        <v>38</v>
      </c>
      <c r="C262" s="294" t="s">
        <v>38</v>
      </c>
      <c r="D262" s="483" t="s">
        <v>98</v>
      </c>
      <c r="E262" s="377" t="s">
        <v>68</v>
      </c>
      <c r="F262" s="377" t="s">
        <v>134</v>
      </c>
      <c r="G262" s="389" t="s">
        <v>137</v>
      </c>
      <c r="H262" s="51" t="s">
        <v>21</v>
      </c>
      <c r="I262" s="52">
        <f>I263+I270</f>
        <v>578.9</v>
      </c>
      <c r="J262" s="53">
        <f>J263+J270</f>
        <v>525</v>
      </c>
      <c r="K262" s="53">
        <f>K263+K270</f>
        <v>424.9</v>
      </c>
      <c r="L262" s="54">
        <f>L263+L270</f>
        <v>53.9</v>
      </c>
      <c r="M262" s="52">
        <f>M263+M270+M269</f>
        <v>576.6</v>
      </c>
      <c r="N262" s="53">
        <f>N263+N270+N269</f>
        <v>537.1</v>
      </c>
      <c r="O262" s="53">
        <f>O263+O270+O269</f>
        <v>435.3</v>
      </c>
      <c r="P262" s="54">
        <f>P263+P270+P269</f>
        <v>39.5</v>
      </c>
      <c r="Q262" s="58">
        <f t="shared" ref="Q262:R262" si="105">Q263</f>
        <v>558</v>
      </c>
      <c r="R262" s="58">
        <f t="shared" si="105"/>
        <v>568</v>
      </c>
      <c r="S262" s="480" t="s">
        <v>233</v>
      </c>
      <c r="T262" s="419" t="s">
        <v>115</v>
      </c>
      <c r="U262" s="419" t="s">
        <v>235</v>
      </c>
      <c r="V262" s="419" t="s">
        <v>235</v>
      </c>
      <c r="W262" s="419" t="s">
        <v>235</v>
      </c>
      <c r="X262" s="419" t="s">
        <v>235</v>
      </c>
      <c r="Y262" s="567"/>
    </row>
    <row r="263" spans="1:25" s="5" customFormat="1" ht="13.2">
      <c r="A263" s="414"/>
      <c r="B263" s="383"/>
      <c r="C263" s="514"/>
      <c r="D263" s="462"/>
      <c r="E263" s="364"/>
      <c r="F263" s="364"/>
      <c r="G263" s="390"/>
      <c r="H263" s="423" t="s">
        <v>39</v>
      </c>
      <c r="I263" s="339">
        <v>556.9</v>
      </c>
      <c r="J263" s="357">
        <v>525</v>
      </c>
      <c r="K263" s="357">
        <v>424.9</v>
      </c>
      <c r="L263" s="350">
        <v>31.9</v>
      </c>
      <c r="M263" s="339">
        <v>557.70000000000005</v>
      </c>
      <c r="N263" s="357">
        <v>518.20000000000005</v>
      </c>
      <c r="O263" s="357">
        <v>416.7</v>
      </c>
      <c r="P263" s="350">
        <v>39.5</v>
      </c>
      <c r="Q263" s="423">
        <v>558</v>
      </c>
      <c r="R263" s="423">
        <v>568</v>
      </c>
      <c r="S263" s="481"/>
      <c r="T263" s="420"/>
      <c r="U263" s="420"/>
      <c r="V263" s="420"/>
      <c r="W263" s="420"/>
      <c r="X263" s="420"/>
      <c r="Y263" s="567"/>
    </row>
    <row r="264" spans="1:25" s="5" customFormat="1" ht="60">
      <c r="A264" s="414"/>
      <c r="B264" s="383"/>
      <c r="C264" s="514"/>
      <c r="D264" s="462"/>
      <c r="E264" s="364"/>
      <c r="F264" s="364"/>
      <c r="G264" s="390"/>
      <c r="H264" s="424"/>
      <c r="I264" s="340"/>
      <c r="J264" s="358"/>
      <c r="K264" s="358"/>
      <c r="L264" s="351"/>
      <c r="M264" s="340"/>
      <c r="N264" s="358"/>
      <c r="O264" s="358"/>
      <c r="P264" s="351"/>
      <c r="Q264" s="424"/>
      <c r="R264" s="424"/>
      <c r="S264" s="153" t="s">
        <v>116</v>
      </c>
      <c r="T264" s="17" t="s">
        <v>103</v>
      </c>
      <c r="U264" s="157">
        <v>3.5</v>
      </c>
      <c r="V264" s="157">
        <v>3.5</v>
      </c>
      <c r="W264" s="157">
        <v>3.5</v>
      </c>
      <c r="X264" s="158">
        <v>3.5</v>
      </c>
      <c r="Y264" s="567"/>
    </row>
    <row r="265" spans="1:25" s="5" customFormat="1" ht="21.75" customHeight="1">
      <c r="A265" s="414"/>
      <c r="B265" s="383"/>
      <c r="C265" s="514"/>
      <c r="D265" s="462"/>
      <c r="E265" s="364"/>
      <c r="F265" s="364"/>
      <c r="G265" s="390"/>
      <c r="H265" s="424"/>
      <c r="I265" s="340"/>
      <c r="J265" s="358"/>
      <c r="K265" s="358"/>
      <c r="L265" s="351"/>
      <c r="M265" s="340"/>
      <c r="N265" s="358"/>
      <c r="O265" s="358"/>
      <c r="P265" s="351"/>
      <c r="Q265" s="424"/>
      <c r="R265" s="424"/>
      <c r="S265" s="153" t="s">
        <v>117</v>
      </c>
      <c r="T265" s="17" t="s">
        <v>118</v>
      </c>
      <c r="U265" s="17">
        <v>718</v>
      </c>
      <c r="V265" s="17">
        <v>780</v>
      </c>
      <c r="W265" s="17">
        <v>830</v>
      </c>
      <c r="X265" s="18">
        <v>850</v>
      </c>
      <c r="Y265" s="567"/>
    </row>
    <row r="266" spans="1:25" s="5" customFormat="1" ht="13.2">
      <c r="A266" s="414"/>
      <c r="B266" s="383"/>
      <c r="C266" s="514"/>
      <c r="D266" s="462"/>
      <c r="E266" s="364"/>
      <c r="F266" s="364"/>
      <c r="G266" s="390"/>
      <c r="H266" s="424"/>
      <c r="I266" s="340"/>
      <c r="J266" s="358"/>
      <c r="K266" s="358"/>
      <c r="L266" s="351"/>
      <c r="M266" s="340"/>
      <c r="N266" s="358"/>
      <c r="O266" s="358"/>
      <c r="P266" s="351"/>
      <c r="Q266" s="424"/>
      <c r="R266" s="424"/>
      <c r="S266" s="153" t="s">
        <v>119</v>
      </c>
      <c r="T266" s="17" t="s">
        <v>115</v>
      </c>
      <c r="U266" s="17">
        <v>20</v>
      </c>
      <c r="V266" s="17">
        <v>20</v>
      </c>
      <c r="W266" s="17">
        <v>20</v>
      </c>
      <c r="X266" s="18">
        <v>20</v>
      </c>
      <c r="Y266" s="567"/>
    </row>
    <row r="267" spans="1:25" s="5" customFormat="1" ht="24">
      <c r="A267" s="414"/>
      <c r="B267" s="383"/>
      <c r="C267" s="514"/>
      <c r="D267" s="462"/>
      <c r="E267" s="364"/>
      <c r="F267" s="364"/>
      <c r="G267" s="390"/>
      <c r="H267" s="424"/>
      <c r="I267" s="340"/>
      <c r="J267" s="358"/>
      <c r="K267" s="358"/>
      <c r="L267" s="351"/>
      <c r="M267" s="340"/>
      <c r="N267" s="358"/>
      <c r="O267" s="358"/>
      <c r="P267" s="351"/>
      <c r="Q267" s="424"/>
      <c r="R267" s="424"/>
      <c r="S267" s="153" t="s">
        <v>121</v>
      </c>
      <c r="T267" s="17" t="s">
        <v>120</v>
      </c>
      <c r="U267" s="17">
        <v>360</v>
      </c>
      <c r="V267" s="17">
        <v>450</v>
      </c>
      <c r="W267" s="17">
        <v>480</v>
      </c>
      <c r="X267" s="18">
        <v>500</v>
      </c>
      <c r="Y267" s="567"/>
    </row>
    <row r="268" spans="1:25" s="5" customFormat="1" ht="42.75" customHeight="1">
      <c r="A268" s="414"/>
      <c r="B268" s="383"/>
      <c r="C268" s="514"/>
      <c r="D268" s="462"/>
      <c r="E268" s="364"/>
      <c r="F268" s="364"/>
      <c r="G268" s="390"/>
      <c r="H268" s="431"/>
      <c r="I268" s="484"/>
      <c r="J268" s="485"/>
      <c r="K268" s="485"/>
      <c r="L268" s="486"/>
      <c r="M268" s="484"/>
      <c r="N268" s="485"/>
      <c r="O268" s="485"/>
      <c r="P268" s="486"/>
      <c r="Q268" s="431"/>
      <c r="R268" s="431"/>
      <c r="S268" s="154" t="s">
        <v>122</v>
      </c>
      <c r="T268" s="280" t="s">
        <v>313</v>
      </c>
      <c r="U268" s="280">
        <v>7.64</v>
      </c>
      <c r="V268" s="280">
        <v>7.64</v>
      </c>
      <c r="W268" s="280">
        <v>7.64</v>
      </c>
      <c r="X268" s="19">
        <v>7.64</v>
      </c>
      <c r="Y268" s="567"/>
    </row>
    <row r="269" spans="1:25" s="5" customFormat="1" ht="18" customHeight="1">
      <c r="A269" s="414"/>
      <c r="B269" s="383"/>
      <c r="C269" s="514"/>
      <c r="D269" s="462"/>
      <c r="E269" s="364"/>
      <c r="F269" s="364"/>
      <c r="G269" s="390"/>
      <c r="H269" s="257" t="s">
        <v>112</v>
      </c>
      <c r="I269" s="266"/>
      <c r="J269" s="267"/>
      <c r="K269" s="267"/>
      <c r="L269" s="268"/>
      <c r="M269" s="266">
        <v>18.899999999999999</v>
      </c>
      <c r="N269" s="267">
        <v>18.899999999999999</v>
      </c>
      <c r="O269" s="267">
        <v>18.600000000000001</v>
      </c>
      <c r="P269" s="268">
        <v>0</v>
      </c>
      <c r="Q269" s="257"/>
      <c r="R269" s="257"/>
      <c r="S269" s="154"/>
      <c r="T269" s="280"/>
      <c r="U269" s="280"/>
      <c r="V269" s="280"/>
      <c r="W269" s="280"/>
      <c r="X269" s="19"/>
      <c r="Y269" s="567"/>
    </row>
    <row r="270" spans="1:25" s="5" customFormat="1" ht="19.5" customHeight="1" thickBot="1">
      <c r="A270" s="414"/>
      <c r="B270" s="383"/>
      <c r="C270" s="514"/>
      <c r="D270" s="462"/>
      <c r="E270" s="364"/>
      <c r="F270" s="364"/>
      <c r="G270" s="390"/>
      <c r="H270" s="194" t="s">
        <v>159</v>
      </c>
      <c r="I270" s="188">
        <v>22</v>
      </c>
      <c r="J270" s="186">
        <v>0</v>
      </c>
      <c r="K270" s="186">
        <v>0</v>
      </c>
      <c r="L270" s="187">
        <v>22</v>
      </c>
      <c r="M270" s="188"/>
      <c r="N270" s="186"/>
      <c r="O270" s="186"/>
      <c r="P270" s="187"/>
      <c r="Q270" s="195"/>
      <c r="R270" s="195"/>
      <c r="S270" s="154"/>
      <c r="T270" s="280"/>
      <c r="U270" s="280"/>
      <c r="V270" s="280"/>
      <c r="W270" s="280"/>
      <c r="X270" s="19"/>
      <c r="Y270" s="567"/>
    </row>
    <row r="271" spans="1:25" s="5" customFormat="1" ht="18.75" customHeight="1">
      <c r="A271" s="414"/>
      <c r="B271" s="383"/>
      <c r="C271" s="514"/>
      <c r="D271" s="478" t="s">
        <v>337</v>
      </c>
      <c r="E271" s="364" t="s">
        <v>68</v>
      </c>
      <c r="F271" s="364" t="s">
        <v>134</v>
      </c>
      <c r="G271" s="390" t="s">
        <v>137</v>
      </c>
      <c r="H271" s="216" t="s">
        <v>21</v>
      </c>
      <c r="I271" s="237">
        <f t="shared" ref="I271:R271" si="106">I272</f>
        <v>0</v>
      </c>
      <c r="J271" s="261">
        <f t="shared" si="106"/>
        <v>0</v>
      </c>
      <c r="K271" s="261">
        <f t="shared" si="106"/>
        <v>0</v>
      </c>
      <c r="L271" s="236">
        <f t="shared" si="106"/>
        <v>0</v>
      </c>
      <c r="M271" s="237">
        <f t="shared" si="106"/>
        <v>59</v>
      </c>
      <c r="N271" s="261">
        <f t="shared" si="106"/>
        <v>59</v>
      </c>
      <c r="O271" s="261">
        <f t="shared" si="106"/>
        <v>51</v>
      </c>
      <c r="P271" s="236">
        <f t="shared" si="106"/>
        <v>0</v>
      </c>
      <c r="Q271" s="71">
        <f t="shared" si="106"/>
        <v>0</v>
      </c>
      <c r="R271" s="71">
        <f t="shared" si="106"/>
        <v>0</v>
      </c>
      <c r="S271" s="480"/>
      <c r="T271" s="419"/>
      <c r="U271" s="419"/>
      <c r="V271" s="419"/>
      <c r="W271" s="419"/>
      <c r="X271" s="421"/>
      <c r="Y271" s="567"/>
    </row>
    <row r="272" spans="1:25" s="5" customFormat="1" ht="15" hidden="1" customHeight="1">
      <c r="A272" s="414"/>
      <c r="B272" s="383"/>
      <c r="C272" s="514"/>
      <c r="D272" s="478"/>
      <c r="E272" s="364"/>
      <c r="F272" s="364"/>
      <c r="G272" s="390"/>
      <c r="H272" s="304" t="s">
        <v>112</v>
      </c>
      <c r="I272" s="339"/>
      <c r="J272" s="357"/>
      <c r="K272" s="357"/>
      <c r="L272" s="350"/>
      <c r="M272" s="339">
        <v>59</v>
      </c>
      <c r="N272" s="357">
        <v>59</v>
      </c>
      <c r="O272" s="357">
        <v>51</v>
      </c>
      <c r="P272" s="350">
        <v>0</v>
      </c>
      <c r="Q272" s="423"/>
      <c r="R272" s="423"/>
      <c r="S272" s="564"/>
      <c r="T272" s="426"/>
      <c r="U272" s="426"/>
      <c r="V272" s="426"/>
      <c r="W272" s="426"/>
      <c r="X272" s="422"/>
      <c r="Y272" s="567"/>
    </row>
    <row r="273" spans="1:25" s="5" customFormat="1" ht="7.5" hidden="1" customHeight="1">
      <c r="A273" s="414"/>
      <c r="B273" s="383"/>
      <c r="C273" s="514"/>
      <c r="D273" s="478"/>
      <c r="E273" s="364"/>
      <c r="F273" s="364"/>
      <c r="G273" s="390"/>
      <c r="H273" s="424"/>
      <c r="I273" s="340"/>
      <c r="J273" s="358"/>
      <c r="K273" s="358"/>
      <c r="L273" s="351"/>
      <c r="M273" s="340"/>
      <c r="N273" s="358"/>
      <c r="O273" s="358"/>
      <c r="P273" s="351"/>
      <c r="Q273" s="424"/>
      <c r="R273" s="424"/>
      <c r="S273" s="155"/>
      <c r="T273" s="254"/>
      <c r="U273" s="131"/>
      <c r="V273" s="131"/>
      <c r="W273" s="131"/>
      <c r="X273" s="127"/>
      <c r="Y273" s="567"/>
    </row>
    <row r="274" spans="1:25" s="5" customFormat="1" ht="0.75" customHeight="1">
      <c r="A274" s="414"/>
      <c r="B274" s="383"/>
      <c r="C274" s="514"/>
      <c r="D274" s="478"/>
      <c r="E274" s="364"/>
      <c r="F274" s="364"/>
      <c r="G274" s="390"/>
      <c r="H274" s="424"/>
      <c r="I274" s="340"/>
      <c r="J274" s="358"/>
      <c r="K274" s="358"/>
      <c r="L274" s="351"/>
      <c r="M274" s="340"/>
      <c r="N274" s="358"/>
      <c r="O274" s="358"/>
      <c r="P274" s="351"/>
      <c r="Q274" s="424"/>
      <c r="R274" s="424"/>
      <c r="S274" s="155"/>
      <c r="T274" s="254"/>
      <c r="U274" s="254"/>
      <c r="V274" s="254"/>
      <c r="W274" s="254"/>
      <c r="X274" s="252"/>
      <c r="Y274" s="567"/>
    </row>
    <row r="275" spans="1:25" s="5" customFormat="1" ht="32.25" customHeight="1">
      <c r="A275" s="414"/>
      <c r="B275" s="383"/>
      <c r="C275" s="514"/>
      <c r="D275" s="478"/>
      <c r="E275" s="364"/>
      <c r="F275" s="364"/>
      <c r="G275" s="390"/>
      <c r="H275" s="424"/>
      <c r="I275" s="340"/>
      <c r="J275" s="358"/>
      <c r="K275" s="358"/>
      <c r="L275" s="351"/>
      <c r="M275" s="340"/>
      <c r="N275" s="358"/>
      <c r="O275" s="358"/>
      <c r="P275" s="351"/>
      <c r="Q275" s="424"/>
      <c r="R275" s="424"/>
      <c r="S275" s="154" t="s">
        <v>336</v>
      </c>
      <c r="T275" s="280" t="s">
        <v>104</v>
      </c>
      <c r="U275" s="280"/>
      <c r="V275" s="280">
        <v>5</v>
      </c>
      <c r="W275" s="280">
        <v>6</v>
      </c>
      <c r="X275" s="19">
        <v>6</v>
      </c>
      <c r="Y275" s="567"/>
    </row>
    <row r="276" spans="1:25" s="5" customFormat="1" ht="2.25" customHeight="1">
      <c r="A276" s="414"/>
      <c r="B276" s="383"/>
      <c r="C276" s="514"/>
      <c r="D276" s="478"/>
      <c r="E276" s="364"/>
      <c r="F276" s="364"/>
      <c r="G276" s="390"/>
      <c r="H276" s="424"/>
      <c r="I276" s="340"/>
      <c r="J276" s="358"/>
      <c r="K276" s="358"/>
      <c r="L276" s="351"/>
      <c r="M276" s="340"/>
      <c r="N276" s="358"/>
      <c r="O276" s="358"/>
      <c r="P276" s="351"/>
      <c r="Q276" s="424"/>
      <c r="R276" s="424"/>
      <c r="S276" s="155"/>
      <c r="T276" s="254"/>
      <c r="U276" s="254"/>
      <c r="V276" s="254"/>
      <c r="W276" s="254"/>
      <c r="X276" s="252"/>
      <c r="Y276" s="567"/>
    </row>
    <row r="277" spans="1:25" s="5" customFormat="1" ht="3" customHeight="1" thickBot="1">
      <c r="A277" s="414"/>
      <c r="B277" s="383"/>
      <c r="C277" s="295"/>
      <c r="D277" s="479"/>
      <c r="E277" s="436"/>
      <c r="F277" s="436"/>
      <c r="G277" s="516"/>
      <c r="H277" s="305"/>
      <c r="I277" s="341"/>
      <c r="J277" s="359"/>
      <c r="K277" s="359"/>
      <c r="L277" s="352"/>
      <c r="M277" s="341"/>
      <c r="N277" s="359"/>
      <c r="O277" s="359"/>
      <c r="P277" s="352"/>
      <c r="Q277" s="305"/>
      <c r="R277" s="305"/>
      <c r="S277" s="156"/>
      <c r="T277" s="256"/>
      <c r="U277" s="256"/>
      <c r="V277" s="256"/>
      <c r="W277" s="256"/>
      <c r="X277" s="128"/>
      <c r="Y277" s="567"/>
    </row>
    <row r="278" spans="1:25" s="5" customFormat="1" ht="22.5" customHeight="1">
      <c r="A278" s="290" t="s">
        <v>42</v>
      </c>
      <c r="B278" s="292" t="s">
        <v>38</v>
      </c>
      <c r="C278" s="294" t="s">
        <v>40</v>
      </c>
      <c r="D278" s="562" t="s">
        <v>99</v>
      </c>
      <c r="E278" s="377" t="s">
        <v>68</v>
      </c>
      <c r="F278" s="377" t="s">
        <v>135</v>
      </c>
      <c r="G278" s="389" t="s">
        <v>138</v>
      </c>
      <c r="H278" s="132" t="s">
        <v>21</v>
      </c>
      <c r="I278" s="237">
        <f t="shared" ref="I278:P278" si="107">I279+I285</f>
        <v>330.09999999999997</v>
      </c>
      <c r="J278" s="261">
        <f t="shared" si="107"/>
        <v>318.89999999999998</v>
      </c>
      <c r="K278" s="261">
        <f t="shared" si="107"/>
        <v>246.3</v>
      </c>
      <c r="L278" s="236">
        <f t="shared" si="107"/>
        <v>11.2</v>
      </c>
      <c r="M278" s="237">
        <f t="shared" si="107"/>
        <v>365</v>
      </c>
      <c r="N278" s="261">
        <f t="shared" si="107"/>
        <v>361</v>
      </c>
      <c r="O278" s="261">
        <f t="shared" si="107"/>
        <v>300</v>
      </c>
      <c r="P278" s="236">
        <f t="shared" si="107"/>
        <v>4</v>
      </c>
      <c r="Q278" s="71">
        <f t="shared" ref="Q278:R278" si="108">Q279</f>
        <v>384.4</v>
      </c>
      <c r="R278" s="108">
        <f t="shared" si="108"/>
        <v>398.1</v>
      </c>
      <c r="S278" s="425" t="s">
        <v>233</v>
      </c>
      <c r="T278" s="368" t="s">
        <v>104</v>
      </c>
      <c r="U278" s="368" t="s">
        <v>234</v>
      </c>
      <c r="V278" s="368" t="s">
        <v>234</v>
      </c>
      <c r="W278" s="368" t="s">
        <v>234</v>
      </c>
      <c r="X278" s="368" t="s">
        <v>234</v>
      </c>
      <c r="Y278" s="567"/>
    </row>
    <row r="279" spans="1:25" s="5" customFormat="1" ht="25.5" customHeight="1">
      <c r="A279" s="414"/>
      <c r="B279" s="383"/>
      <c r="C279" s="514"/>
      <c r="D279" s="563"/>
      <c r="E279" s="364"/>
      <c r="F279" s="364"/>
      <c r="G279" s="390"/>
      <c r="H279" s="370" t="s">
        <v>39</v>
      </c>
      <c r="I279" s="339">
        <v>318.89999999999998</v>
      </c>
      <c r="J279" s="357">
        <v>318.89999999999998</v>
      </c>
      <c r="K279" s="357">
        <v>246.3</v>
      </c>
      <c r="L279" s="350">
        <v>0</v>
      </c>
      <c r="M279" s="339">
        <v>365</v>
      </c>
      <c r="N279" s="357">
        <v>361</v>
      </c>
      <c r="O279" s="357">
        <v>300</v>
      </c>
      <c r="P279" s="350">
        <v>4</v>
      </c>
      <c r="Q279" s="423">
        <v>384.4</v>
      </c>
      <c r="R279" s="423">
        <v>398.1</v>
      </c>
      <c r="S279" s="376"/>
      <c r="T279" s="369"/>
      <c r="U279" s="369"/>
      <c r="V279" s="369"/>
      <c r="W279" s="369"/>
      <c r="X279" s="369"/>
      <c r="Y279" s="567"/>
    </row>
    <row r="280" spans="1:25" s="5" customFormat="1" ht="60.75" customHeight="1">
      <c r="A280" s="414"/>
      <c r="B280" s="383"/>
      <c r="C280" s="514"/>
      <c r="D280" s="563"/>
      <c r="E280" s="364"/>
      <c r="F280" s="364"/>
      <c r="G280" s="390"/>
      <c r="H280" s="322"/>
      <c r="I280" s="340"/>
      <c r="J280" s="358"/>
      <c r="K280" s="358"/>
      <c r="L280" s="351"/>
      <c r="M280" s="340"/>
      <c r="N280" s="358"/>
      <c r="O280" s="358"/>
      <c r="P280" s="351"/>
      <c r="Q280" s="424"/>
      <c r="R280" s="424"/>
      <c r="S280" s="106" t="s">
        <v>116</v>
      </c>
      <c r="T280" s="109" t="s">
        <v>103</v>
      </c>
      <c r="U280" s="273">
        <v>4</v>
      </c>
      <c r="V280" s="273">
        <v>4</v>
      </c>
      <c r="W280" s="273">
        <v>4</v>
      </c>
      <c r="X280" s="107">
        <v>4</v>
      </c>
      <c r="Y280" s="567"/>
    </row>
    <row r="281" spans="1:25" s="5" customFormat="1" ht="42" customHeight="1">
      <c r="A281" s="414"/>
      <c r="B281" s="383"/>
      <c r="C281" s="514"/>
      <c r="D281" s="563"/>
      <c r="E281" s="364"/>
      <c r="F281" s="364"/>
      <c r="G281" s="390"/>
      <c r="H281" s="322"/>
      <c r="I281" s="340"/>
      <c r="J281" s="358"/>
      <c r="K281" s="358"/>
      <c r="L281" s="351"/>
      <c r="M281" s="340"/>
      <c r="N281" s="358"/>
      <c r="O281" s="358"/>
      <c r="P281" s="351"/>
      <c r="Q281" s="424"/>
      <c r="R281" s="424"/>
      <c r="S281" s="106" t="s">
        <v>117</v>
      </c>
      <c r="T281" s="110" t="s">
        <v>118</v>
      </c>
      <c r="U281" s="17">
        <v>650</v>
      </c>
      <c r="V281" s="17">
        <v>750</v>
      </c>
      <c r="W281" s="17">
        <v>770</v>
      </c>
      <c r="X281" s="18">
        <v>780</v>
      </c>
      <c r="Y281" s="567"/>
    </row>
    <row r="282" spans="1:25" s="5" customFormat="1" ht="38.25" customHeight="1">
      <c r="A282" s="414"/>
      <c r="B282" s="383"/>
      <c r="C282" s="514"/>
      <c r="D282" s="563"/>
      <c r="E282" s="364"/>
      <c r="F282" s="364"/>
      <c r="G282" s="390"/>
      <c r="H282" s="322"/>
      <c r="I282" s="340"/>
      <c r="J282" s="358"/>
      <c r="K282" s="358"/>
      <c r="L282" s="351"/>
      <c r="M282" s="340"/>
      <c r="N282" s="358"/>
      <c r="O282" s="358"/>
      <c r="P282" s="351"/>
      <c r="Q282" s="424"/>
      <c r="R282" s="424"/>
      <c r="S282" s="106" t="s">
        <v>123</v>
      </c>
      <c r="T282" s="110" t="s">
        <v>104</v>
      </c>
      <c r="U282" s="17">
        <v>11</v>
      </c>
      <c r="V282" s="17">
        <v>11</v>
      </c>
      <c r="W282" s="17">
        <v>11</v>
      </c>
      <c r="X282" s="18">
        <v>11</v>
      </c>
      <c r="Y282" s="567"/>
    </row>
    <row r="283" spans="1:25" s="5" customFormat="1" ht="24">
      <c r="A283" s="414"/>
      <c r="B283" s="383"/>
      <c r="C283" s="514"/>
      <c r="D283" s="563"/>
      <c r="E283" s="364"/>
      <c r="F283" s="364"/>
      <c r="G283" s="390"/>
      <c r="H283" s="322"/>
      <c r="I283" s="340"/>
      <c r="J283" s="358"/>
      <c r="K283" s="358"/>
      <c r="L283" s="351"/>
      <c r="M283" s="340"/>
      <c r="N283" s="358"/>
      <c r="O283" s="358"/>
      <c r="P283" s="351"/>
      <c r="Q283" s="424"/>
      <c r="R283" s="424"/>
      <c r="S283" s="106" t="s">
        <v>121</v>
      </c>
      <c r="T283" s="110" t="s">
        <v>120</v>
      </c>
      <c r="U283" s="16">
        <v>375</v>
      </c>
      <c r="V283" s="16">
        <v>390</v>
      </c>
      <c r="W283" s="16">
        <v>400</v>
      </c>
      <c r="X283" s="38">
        <v>410</v>
      </c>
      <c r="Y283" s="567"/>
    </row>
    <row r="284" spans="1:25" s="5" customFormat="1" ht="36.6" thickBot="1">
      <c r="A284" s="414"/>
      <c r="B284" s="383"/>
      <c r="C284" s="514"/>
      <c r="D284" s="563"/>
      <c r="E284" s="364"/>
      <c r="F284" s="364"/>
      <c r="G284" s="390"/>
      <c r="H284" s="322"/>
      <c r="I284" s="340"/>
      <c r="J284" s="358"/>
      <c r="K284" s="358"/>
      <c r="L284" s="351"/>
      <c r="M284" s="340"/>
      <c r="N284" s="358"/>
      <c r="O284" s="358"/>
      <c r="P284" s="351"/>
      <c r="Q284" s="424"/>
      <c r="R284" s="424"/>
      <c r="S284" s="189" t="s">
        <v>122</v>
      </c>
      <c r="T284" s="190" t="s">
        <v>312</v>
      </c>
      <c r="U284" s="259">
        <v>7.85</v>
      </c>
      <c r="V284" s="259">
        <v>7.85</v>
      </c>
      <c r="W284" s="259">
        <v>7.85</v>
      </c>
      <c r="X284" s="38">
        <v>7.85</v>
      </c>
      <c r="Y284" s="567"/>
    </row>
    <row r="285" spans="1:25" s="5" customFormat="1" ht="30" customHeight="1" thickBot="1">
      <c r="A285" s="414"/>
      <c r="B285" s="383"/>
      <c r="C285" s="514"/>
      <c r="D285" s="563"/>
      <c r="E285" s="364"/>
      <c r="F285" s="364"/>
      <c r="G285" s="390"/>
      <c r="H285" s="193" t="s">
        <v>159</v>
      </c>
      <c r="I285" s="203">
        <v>11.2</v>
      </c>
      <c r="J285" s="204">
        <v>0</v>
      </c>
      <c r="K285" s="204">
        <v>0</v>
      </c>
      <c r="L285" s="205">
        <v>11.2</v>
      </c>
      <c r="M285" s="203"/>
      <c r="N285" s="204"/>
      <c r="O285" s="204"/>
      <c r="P285" s="205"/>
      <c r="Q285" s="192"/>
      <c r="R285" s="191"/>
      <c r="S285" s="154"/>
      <c r="T285" s="280"/>
      <c r="U285" s="280"/>
      <c r="V285" s="280"/>
      <c r="W285" s="280"/>
      <c r="X285" s="19"/>
      <c r="Y285" s="567"/>
    </row>
    <row r="286" spans="1:25" s="5" customFormat="1" ht="16.5" customHeight="1">
      <c r="A286" s="414"/>
      <c r="B286" s="383"/>
      <c r="C286" s="514"/>
      <c r="D286" s="478" t="s">
        <v>337</v>
      </c>
      <c r="E286" s="360" t="s">
        <v>68</v>
      </c>
      <c r="F286" s="360" t="s">
        <v>135</v>
      </c>
      <c r="G286" s="362" t="s">
        <v>138</v>
      </c>
      <c r="H286" s="283" t="s">
        <v>21</v>
      </c>
      <c r="I286" s="237">
        <f t="shared" ref="I286:R286" si="109">I287</f>
        <v>0</v>
      </c>
      <c r="J286" s="261">
        <f t="shared" si="109"/>
        <v>0</v>
      </c>
      <c r="K286" s="261">
        <f t="shared" si="109"/>
        <v>0</v>
      </c>
      <c r="L286" s="236">
        <f t="shared" si="109"/>
        <v>0</v>
      </c>
      <c r="M286" s="237">
        <f t="shared" si="109"/>
        <v>49.9</v>
      </c>
      <c r="N286" s="261">
        <f t="shared" si="109"/>
        <v>49.9</v>
      </c>
      <c r="O286" s="261">
        <f t="shared" si="109"/>
        <v>43</v>
      </c>
      <c r="P286" s="236">
        <f t="shared" si="109"/>
        <v>0</v>
      </c>
      <c r="Q286" s="71">
        <f t="shared" si="109"/>
        <v>0</v>
      </c>
      <c r="R286" s="71">
        <f t="shared" si="109"/>
        <v>0</v>
      </c>
      <c r="S286" s="375"/>
      <c r="T286" s="419"/>
      <c r="U286" s="419"/>
      <c r="V286" s="419"/>
      <c r="W286" s="419"/>
      <c r="X286" s="421"/>
      <c r="Y286" s="567"/>
    </row>
    <row r="287" spans="1:25" s="5" customFormat="1" ht="7.5" customHeight="1">
      <c r="A287" s="414"/>
      <c r="B287" s="383"/>
      <c r="C287" s="514"/>
      <c r="D287" s="478"/>
      <c r="E287" s="360"/>
      <c r="F287" s="360"/>
      <c r="G287" s="362"/>
      <c r="H287" s="423" t="s">
        <v>112</v>
      </c>
      <c r="I287" s="339"/>
      <c r="J287" s="357"/>
      <c r="K287" s="357"/>
      <c r="L287" s="350"/>
      <c r="M287" s="339">
        <v>49.9</v>
      </c>
      <c r="N287" s="357">
        <v>49.9</v>
      </c>
      <c r="O287" s="357">
        <v>43</v>
      </c>
      <c r="P287" s="350">
        <v>0</v>
      </c>
      <c r="Q287" s="423"/>
      <c r="R287" s="423"/>
      <c r="S287" s="425"/>
      <c r="T287" s="426"/>
      <c r="U287" s="426"/>
      <c r="V287" s="426"/>
      <c r="W287" s="426"/>
      <c r="X287" s="422"/>
      <c r="Y287" s="567"/>
    </row>
    <row r="288" spans="1:25" s="5" customFormat="1" ht="0.75" customHeight="1">
      <c r="A288" s="414"/>
      <c r="B288" s="383"/>
      <c r="C288" s="514"/>
      <c r="D288" s="478"/>
      <c r="E288" s="360"/>
      <c r="F288" s="360"/>
      <c r="G288" s="362"/>
      <c r="H288" s="424"/>
      <c r="I288" s="340"/>
      <c r="J288" s="358"/>
      <c r="K288" s="358"/>
      <c r="L288" s="351"/>
      <c r="M288" s="340"/>
      <c r="N288" s="358"/>
      <c r="O288" s="358"/>
      <c r="P288" s="351"/>
      <c r="Q288" s="424"/>
      <c r="R288" s="424"/>
      <c r="S288" s="129"/>
      <c r="T288" s="254"/>
      <c r="U288" s="131"/>
      <c r="V288" s="131"/>
      <c r="W288" s="131"/>
      <c r="X288" s="127"/>
      <c r="Y288" s="567"/>
    </row>
    <row r="289" spans="1:25" s="5" customFormat="1" ht="15.75" hidden="1" customHeight="1">
      <c r="A289" s="414"/>
      <c r="B289" s="383"/>
      <c r="C289" s="514"/>
      <c r="D289" s="478"/>
      <c r="E289" s="360"/>
      <c r="F289" s="360"/>
      <c r="G289" s="362"/>
      <c r="H289" s="424"/>
      <c r="I289" s="340"/>
      <c r="J289" s="358"/>
      <c r="K289" s="358"/>
      <c r="L289" s="351"/>
      <c r="M289" s="340"/>
      <c r="N289" s="358"/>
      <c r="O289" s="358"/>
      <c r="P289" s="351"/>
      <c r="Q289" s="424"/>
      <c r="R289" s="424"/>
      <c r="S289" s="129"/>
      <c r="T289" s="254"/>
      <c r="U289" s="254"/>
      <c r="V289" s="254"/>
      <c r="W289" s="254"/>
      <c r="X289" s="252"/>
      <c r="Y289" s="567"/>
    </row>
    <row r="290" spans="1:25" s="5" customFormat="1" ht="16.5" hidden="1" customHeight="1" thickBot="1">
      <c r="A290" s="414"/>
      <c r="B290" s="383"/>
      <c r="C290" s="514"/>
      <c r="D290" s="478"/>
      <c r="E290" s="360"/>
      <c r="F290" s="360"/>
      <c r="G290" s="362"/>
      <c r="H290" s="424"/>
      <c r="I290" s="340"/>
      <c r="J290" s="358"/>
      <c r="K290" s="358"/>
      <c r="L290" s="351"/>
      <c r="M290" s="340"/>
      <c r="N290" s="358"/>
      <c r="O290" s="358"/>
      <c r="P290" s="351"/>
      <c r="Q290" s="424"/>
      <c r="R290" s="424"/>
      <c r="S290" s="130"/>
      <c r="T290" s="254"/>
      <c r="U290" s="254"/>
      <c r="V290" s="254"/>
      <c r="W290" s="254"/>
      <c r="X290" s="252"/>
      <c r="Y290" s="567"/>
    </row>
    <row r="291" spans="1:25" s="5" customFormat="1" ht="29.25" customHeight="1">
      <c r="A291" s="414"/>
      <c r="B291" s="383"/>
      <c r="C291" s="514"/>
      <c r="D291" s="478"/>
      <c r="E291" s="360"/>
      <c r="F291" s="360"/>
      <c r="G291" s="362"/>
      <c r="H291" s="424"/>
      <c r="I291" s="340"/>
      <c r="J291" s="358"/>
      <c r="K291" s="358"/>
      <c r="L291" s="351"/>
      <c r="M291" s="340"/>
      <c r="N291" s="358"/>
      <c r="O291" s="358"/>
      <c r="P291" s="351"/>
      <c r="Q291" s="424"/>
      <c r="R291" s="424"/>
      <c r="S291" s="154" t="s">
        <v>336</v>
      </c>
      <c r="T291" s="280" t="s">
        <v>104</v>
      </c>
      <c r="U291" s="280"/>
      <c r="V291" s="280">
        <v>6</v>
      </c>
      <c r="W291" s="280">
        <v>6</v>
      </c>
      <c r="X291" s="19">
        <v>7</v>
      </c>
      <c r="Y291" s="567"/>
    </row>
    <row r="292" spans="1:25" s="5" customFormat="1" ht="4.5" customHeight="1" thickBot="1">
      <c r="A292" s="291"/>
      <c r="B292" s="293"/>
      <c r="C292" s="295"/>
      <c r="D292" s="479"/>
      <c r="E292" s="299"/>
      <c r="F292" s="299"/>
      <c r="G292" s="301"/>
      <c r="H292" s="305"/>
      <c r="I292" s="341"/>
      <c r="J292" s="359"/>
      <c r="K292" s="359"/>
      <c r="L292" s="352"/>
      <c r="M292" s="341"/>
      <c r="N292" s="359"/>
      <c r="O292" s="359"/>
      <c r="P292" s="352"/>
      <c r="Q292" s="305"/>
      <c r="R292" s="305"/>
      <c r="S292" s="130"/>
      <c r="T292" s="256"/>
      <c r="U292" s="256"/>
      <c r="V292" s="256"/>
      <c r="W292" s="256"/>
      <c r="X292" s="128"/>
      <c r="Y292" s="567"/>
    </row>
    <row r="293" spans="1:25" s="5" customFormat="1" ht="14.25" customHeight="1" thickBot="1">
      <c r="A293" s="249" t="s">
        <v>42</v>
      </c>
      <c r="B293" s="250" t="s">
        <v>38</v>
      </c>
      <c r="C293" s="342" t="s">
        <v>18</v>
      </c>
      <c r="D293" s="343"/>
      <c r="E293" s="343"/>
      <c r="F293" s="343"/>
      <c r="G293" s="391"/>
      <c r="H293" s="269"/>
      <c r="I293" s="28">
        <f t="shared" ref="I293:R293" si="110">I271+I286+I278+I262</f>
        <v>909</v>
      </c>
      <c r="J293" s="29">
        <f t="shared" si="110"/>
        <v>843.9</v>
      </c>
      <c r="K293" s="29">
        <f t="shared" si="110"/>
        <v>671.2</v>
      </c>
      <c r="L293" s="30">
        <f t="shared" si="110"/>
        <v>65.099999999999994</v>
      </c>
      <c r="M293" s="28">
        <f>M271+M286+M278+M262</f>
        <v>1050.5</v>
      </c>
      <c r="N293" s="29">
        <f t="shared" si="110"/>
        <v>1007</v>
      </c>
      <c r="O293" s="29">
        <f t="shared" si="110"/>
        <v>829.3</v>
      </c>
      <c r="P293" s="30">
        <f t="shared" si="110"/>
        <v>43.5</v>
      </c>
      <c r="Q293" s="28">
        <f t="shared" si="110"/>
        <v>942.4</v>
      </c>
      <c r="R293" s="28">
        <f t="shared" si="110"/>
        <v>966.1</v>
      </c>
      <c r="S293" s="306"/>
      <c r="T293" s="373"/>
      <c r="U293" s="373"/>
      <c r="V293" s="373"/>
      <c r="W293" s="373"/>
      <c r="X293" s="374"/>
      <c r="Y293" s="567"/>
    </row>
    <row r="294" spans="1:25" s="5" customFormat="1" ht="12" customHeight="1" thickBot="1">
      <c r="A294" s="249" t="s">
        <v>42</v>
      </c>
      <c r="B294" s="250" t="s">
        <v>40</v>
      </c>
      <c r="C294" s="439" t="s">
        <v>250</v>
      </c>
      <c r="D294" s="439"/>
      <c r="E294" s="439"/>
      <c r="F294" s="439"/>
      <c r="G294" s="439"/>
      <c r="H294" s="439"/>
      <c r="I294" s="439"/>
      <c r="J294" s="439"/>
      <c r="K294" s="439"/>
      <c r="L294" s="439"/>
      <c r="M294" s="439"/>
      <c r="N294" s="439"/>
      <c r="O294" s="439"/>
      <c r="P294" s="439"/>
      <c r="Q294" s="439"/>
      <c r="R294" s="439"/>
      <c r="S294" s="439"/>
      <c r="T294" s="439"/>
      <c r="U294" s="439"/>
      <c r="V294" s="439"/>
      <c r="W294" s="439"/>
      <c r="X294" s="439"/>
      <c r="Y294" s="567"/>
    </row>
    <row r="295" spans="1:25" s="5" customFormat="1" ht="15.75" customHeight="1">
      <c r="A295" s="290" t="s">
        <v>42</v>
      </c>
      <c r="B295" s="383" t="s">
        <v>40</v>
      </c>
      <c r="C295" s="294" t="s">
        <v>38</v>
      </c>
      <c r="D295" s="536" t="s">
        <v>236</v>
      </c>
      <c r="E295" s="298" t="s">
        <v>68</v>
      </c>
      <c r="F295" s="298" t="s">
        <v>134</v>
      </c>
      <c r="G295" s="300" t="s">
        <v>137</v>
      </c>
      <c r="H295" s="283" t="s">
        <v>21</v>
      </c>
      <c r="I295" s="237">
        <f t="shared" ref="I295:R297" si="111">I296</f>
        <v>2</v>
      </c>
      <c r="J295" s="261">
        <f t="shared" si="111"/>
        <v>2</v>
      </c>
      <c r="K295" s="261">
        <f t="shared" si="111"/>
        <v>0</v>
      </c>
      <c r="L295" s="236">
        <f t="shared" si="111"/>
        <v>0</v>
      </c>
      <c r="M295" s="237">
        <f t="shared" si="111"/>
        <v>3.5</v>
      </c>
      <c r="N295" s="261">
        <f t="shared" si="111"/>
        <v>3.5</v>
      </c>
      <c r="O295" s="261">
        <f t="shared" si="111"/>
        <v>0</v>
      </c>
      <c r="P295" s="236">
        <f t="shared" si="111"/>
        <v>0</v>
      </c>
      <c r="Q295" s="71">
        <f t="shared" si="111"/>
        <v>8</v>
      </c>
      <c r="R295" s="71">
        <f t="shared" si="111"/>
        <v>8</v>
      </c>
      <c r="S295" s="375" t="s">
        <v>238</v>
      </c>
      <c r="T295" s="419" t="s">
        <v>103</v>
      </c>
      <c r="U295" s="419">
        <v>3</v>
      </c>
      <c r="V295" s="419">
        <v>15</v>
      </c>
      <c r="W295" s="419">
        <v>16</v>
      </c>
      <c r="X295" s="419">
        <v>18</v>
      </c>
      <c r="Y295" s="567"/>
    </row>
    <row r="296" spans="1:25" s="5" customFormat="1" ht="16.5" customHeight="1">
      <c r="A296" s="414"/>
      <c r="B296" s="383"/>
      <c r="C296" s="538"/>
      <c r="D296" s="537"/>
      <c r="E296" s="360"/>
      <c r="F296" s="360"/>
      <c r="G296" s="362"/>
      <c r="H296" s="194" t="s">
        <v>39</v>
      </c>
      <c r="I296" s="65">
        <v>2</v>
      </c>
      <c r="J296" s="66">
        <v>2</v>
      </c>
      <c r="K296" s="66">
        <v>0</v>
      </c>
      <c r="L296" s="67">
        <v>0</v>
      </c>
      <c r="M296" s="65">
        <v>3.5</v>
      </c>
      <c r="N296" s="66">
        <v>3.5</v>
      </c>
      <c r="O296" s="66">
        <v>0</v>
      </c>
      <c r="P296" s="67">
        <v>0</v>
      </c>
      <c r="Q296" s="194">
        <v>8</v>
      </c>
      <c r="R296" s="194">
        <v>8</v>
      </c>
      <c r="S296" s="376"/>
      <c r="T296" s="420"/>
      <c r="U296" s="420"/>
      <c r="V296" s="420"/>
      <c r="W296" s="420"/>
      <c r="X296" s="420"/>
      <c r="Y296" s="567"/>
    </row>
    <row r="297" spans="1:25" s="5" customFormat="1" ht="15.75" customHeight="1">
      <c r="A297" s="414"/>
      <c r="B297" s="383"/>
      <c r="C297" s="560" t="s">
        <v>40</v>
      </c>
      <c r="D297" s="561" t="s">
        <v>237</v>
      </c>
      <c r="E297" s="360"/>
      <c r="F297" s="360"/>
      <c r="G297" s="362"/>
      <c r="H297" s="283" t="s">
        <v>21</v>
      </c>
      <c r="I297" s="237">
        <f t="shared" si="111"/>
        <v>8</v>
      </c>
      <c r="J297" s="261">
        <f t="shared" si="111"/>
        <v>8</v>
      </c>
      <c r="K297" s="261">
        <f t="shared" si="111"/>
        <v>0</v>
      </c>
      <c r="L297" s="236">
        <f t="shared" si="111"/>
        <v>0</v>
      </c>
      <c r="M297" s="237">
        <f t="shared" si="111"/>
        <v>0</v>
      </c>
      <c r="N297" s="261">
        <f t="shared" si="111"/>
        <v>0</v>
      </c>
      <c r="O297" s="261">
        <f t="shared" si="111"/>
        <v>0</v>
      </c>
      <c r="P297" s="236">
        <f t="shared" si="111"/>
        <v>0</v>
      </c>
      <c r="Q297" s="71">
        <f t="shared" si="111"/>
        <v>0</v>
      </c>
      <c r="R297" s="71">
        <f t="shared" si="111"/>
        <v>0</v>
      </c>
      <c r="S297" s="539" t="s">
        <v>239</v>
      </c>
      <c r="T297" s="535" t="s">
        <v>103</v>
      </c>
      <c r="U297" s="417">
        <v>3</v>
      </c>
      <c r="V297" s="417"/>
      <c r="W297" s="417"/>
      <c r="X297" s="417"/>
      <c r="Y297" s="567"/>
    </row>
    <row r="298" spans="1:25" s="5" customFormat="1" ht="18" customHeight="1" thickBot="1">
      <c r="A298" s="414"/>
      <c r="B298" s="383"/>
      <c r="C298" s="538"/>
      <c r="D298" s="537"/>
      <c r="E298" s="360"/>
      <c r="F298" s="360"/>
      <c r="G298" s="362"/>
      <c r="H298" s="194" t="s">
        <v>39</v>
      </c>
      <c r="I298" s="65">
        <v>8</v>
      </c>
      <c r="J298" s="66">
        <v>8</v>
      </c>
      <c r="K298" s="66">
        <v>0</v>
      </c>
      <c r="L298" s="67">
        <v>0</v>
      </c>
      <c r="M298" s="65"/>
      <c r="N298" s="66"/>
      <c r="O298" s="66"/>
      <c r="P298" s="67"/>
      <c r="Q298" s="194"/>
      <c r="R298" s="194"/>
      <c r="S298" s="515"/>
      <c r="T298" s="430"/>
      <c r="U298" s="418"/>
      <c r="V298" s="418"/>
      <c r="W298" s="418"/>
      <c r="X298" s="418"/>
      <c r="Y298" s="567"/>
    </row>
    <row r="299" spans="1:25" s="5" customFormat="1" ht="13.8" thickBot="1">
      <c r="A299" s="249" t="s">
        <v>42</v>
      </c>
      <c r="B299" s="250" t="s">
        <v>40</v>
      </c>
      <c r="C299" s="342" t="s">
        <v>18</v>
      </c>
      <c r="D299" s="343"/>
      <c r="E299" s="343"/>
      <c r="F299" s="343"/>
      <c r="G299" s="391"/>
      <c r="H299" s="269"/>
      <c r="I299" s="244">
        <f>I295+I297</f>
        <v>10</v>
      </c>
      <c r="J299" s="29">
        <f>J295+J297</f>
        <v>10</v>
      </c>
      <c r="K299" s="29">
        <f t="shared" ref="K299:L299" si="112">K295+K297</f>
        <v>0</v>
      </c>
      <c r="L299" s="46">
        <f t="shared" si="112"/>
        <v>0</v>
      </c>
      <c r="M299" s="244">
        <f>M295+M297</f>
        <v>3.5</v>
      </c>
      <c r="N299" s="29">
        <f>N295+N297</f>
        <v>3.5</v>
      </c>
      <c r="O299" s="29">
        <f t="shared" ref="O299:R299" si="113">O295+O297</f>
        <v>0</v>
      </c>
      <c r="P299" s="46">
        <f t="shared" si="113"/>
        <v>0</v>
      </c>
      <c r="Q299" s="28">
        <f t="shared" si="113"/>
        <v>8</v>
      </c>
      <c r="R299" s="28">
        <f t="shared" si="113"/>
        <v>8</v>
      </c>
      <c r="S299" s="306"/>
      <c r="T299" s="373"/>
      <c r="U299" s="373"/>
      <c r="V299" s="373"/>
      <c r="W299" s="373"/>
      <c r="X299" s="374"/>
      <c r="Y299" s="567"/>
    </row>
    <row r="300" spans="1:25" s="5" customFormat="1" ht="36.75" customHeight="1" thickBot="1">
      <c r="A300" s="249" t="s">
        <v>42</v>
      </c>
      <c r="B300" s="475" t="s">
        <v>19</v>
      </c>
      <c r="C300" s="476"/>
      <c r="D300" s="476"/>
      <c r="E300" s="476"/>
      <c r="F300" s="476"/>
      <c r="G300" s="477"/>
      <c r="H300" s="87"/>
      <c r="I300" s="123">
        <f>I293+I299</f>
        <v>919</v>
      </c>
      <c r="J300" s="120">
        <f t="shared" ref="J300:R300" si="114">J293+J299</f>
        <v>853.9</v>
      </c>
      <c r="K300" s="120">
        <f t="shared" si="114"/>
        <v>671.2</v>
      </c>
      <c r="L300" s="124">
        <f t="shared" si="114"/>
        <v>65.099999999999994</v>
      </c>
      <c r="M300" s="123">
        <f>M293+M299</f>
        <v>1054</v>
      </c>
      <c r="N300" s="120">
        <f t="shared" si="114"/>
        <v>1010.5</v>
      </c>
      <c r="O300" s="120">
        <f t="shared" si="114"/>
        <v>829.3</v>
      </c>
      <c r="P300" s="124">
        <f t="shared" si="114"/>
        <v>43.5</v>
      </c>
      <c r="Q300" s="96">
        <f t="shared" si="114"/>
        <v>950.4</v>
      </c>
      <c r="R300" s="96">
        <f t="shared" si="114"/>
        <v>974.1</v>
      </c>
      <c r="S300" s="473"/>
      <c r="T300" s="473"/>
      <c r="U300" s="473"/>
      <c r="V300" s="473"/>
      <c r="W300" s="473"/>
      <c r="X300" s="474"/>
      <c r="Y300" s="567"/>
    </row>
    <row r="301" spans="1:25" s="5" customFormat="1" ht="13.8" thickBot="1">
      <c r="A301" s="249" t="s">
        <v>44</v>
      </c>
      <c r="B301" s="520" t="s">
        <v>93</v>
      </c>
      <c r="C301" s="521"/>
      <c r="D301" s="521"/>
      <c r="E301" s="521"/>
      <c r="F301" s="521"/>
      <c r="G301" s="521"/>
      <c r="H301" s="521"/>
      <c r="I301" s="521"/>
      <c r="J301" s="521"/>
      <c r="K301" s="521"/>
      <c r="L301" s="521"/>
      <c r="M301" s="521"/>
      <c r="N301" s="521"/>
      <c r="O301" s="521"/>
      <c r="P301" s="521"/>
      <c r="Q301" s="521"/>
      <c r="R301" s="521"/>
      <c r="S301" s="521"/>
      <c r="T301" s="521"/>
      <c r="U301" s="521"/>
      <c r="V301" s="521"/>
      <c r="W301" s="521"/>
      <c r="X301" s="522"/>
      <c r="Y301" s="567"/>
    </row>
    <row r="302" spans="1:25" s="5" customFormat="1" ht="13.8" thickBot="1">
      <c r="A302" s="249" t="s">
        <v>44</v>
      </c>
      <c r="B302" s="250" t="s">
        <v>38</v>
      </c>
      <c r="C302" s="309" t="s">
        <v>251</v>
      </c>
      <c r="D302" s="310"/>
      <c r="E302" s="310"/>
      <c r="F302" s="310"/>
      <c r="G302" s="310"/>
      <c r="H302" s="310"/>
      <c r="I302" s="310"/>
      <c r="J302" s="310"/>
      <c r="K302" s="310"/>
      <c r="L302" s="310"/>
      <c r="M302" s="310"/>
      <c r="N302" s="310"/>
      <c r="O302" s="310"/>
      <c r="P302" s="310"/>
      <c r="Q302" s="310"/>
      <c r="R302" s="310"/>
      <c r="S302" s="310"/>
      <c r="T302" s="310"/>
      <c r="U302" s="310"/>
      <c r="V302" s="310"/>
      <c r="W302" s="310"/>
      <c r="X302" s="311"/>
      <c r="Y302" s="567"/>
    </row>
    <row r="303" spans="1:25" s="5" customFormat="1" ht="13.8" thickBot="1">
      <c r="A303" s="415" t="s">
        <v>44</v>
      </c>
      <c r="B303" s="416" t="s">
        <v>38</v>
      </c>
      <c r="C303" s="384" t="s">
        <v>38</v>
      </c>
      <c r="D303" s="533" t="s">
        <v>214</v>
      </c>
      <c r="E303" s="361" t="s">
        <v>57</v>
      </c>
      <c r="F303" s="298" t="s">
        <v>136</v>
      </c>
      <c r="G303" s="300" t="s">
        <v>139</v>
      </c>
      <c r="H303" s="51" t="s">
        <v>21</v>
      </c>
      <c r="I303" s="111">
        <f>I304+I305</f>
        <v>223.20000000000002</v>
      </c>
      <c r="J303" s="53">
        <f t="shared" ref="J303" si="115">J304+J305</f>
        <v>223.20000000000002</v>
      </c>
      <c r="K303" s="53">
        <f>K304+K305</f>
        <v>144.19999999999999</v>
      </c>
      <c r="L303" s="112">
        <f t="shared" ref="L303" si="116">L304+L305</f>
        <v>0</v>
      </c>
      <c r="M303" s="111">
        <f>M304+M305</f>
        <v>271.5</v>
      </c>
      <c r="N303" s="53">
        <f t="shared" ref="N303:R303" si="117">N304+N305</f>
        <v>256.39999999999998</v>
      </c>
      <c r="O303" s="53">
        <f>O304+O305</f>
        <v>185.3</v>
      </c>
      <c r="P303" s="112">
        <f>P304+P305</f>
        <v>15.1</v>
      </c>
      <c r="Q303" s="52">
        <f t="shared" si="117"/>
        <v>256.3</v>
      </c>
      <c r="R303" s="52">
        <f t="shared" si="117"/>
        <v>256.3</v>
      </c>
      <c r="S303" s="371" t="s">
        <v>125</v>
      </c>
      <c r="T303" s="355" t="s">
        <v>103</v>
      </c>
      <c r="U303" s="355">
        <v>10000</v>
      </c>
      <c r="V303" s="355">
        <v>10000</v>
      </c>
      <c r="W303" s="355">
        <v>10000</v>
      </c>
      <c r="X303" s="355">
        <v>10000</v>
      </c>
      <c r="Y303" s="567"/>
    </row>
    <row r="304" spans="1:25" s="5" customFormat="1" ht="13.8" thickBot="1">
      <c r="A304" s="415"/>
      <c r="B304" s="416"/>
      <c r="C304" s="461"/>
      <c r="D304" s="462"/>
      <c r="E304" s="364"/>
      <c r="F304" s="360"/>
      <c r="G304" s="362"/>
      <c r="H304" s="194" t="s">
        <v>102</v>
      </c>
      <c r="I304" s="188">
        <v>207.9</v>
      </c>
      <c r="J304" s="186">
        <v>207.9</v>
      </c>
      <c r="K304" s="186">
        <v>144.19999999999999</v>
      </c>
      <c r="L304" s="187">
        <v>0</v>
      </c>
      <c r="M304" s="188">
        <v>242.6</v>
      </c>
      <c r="N304" s="186">
        <v>242.6</v>
      </c>
      <c r="O304" s="186">
        <v>185.3</v>
      </c>
      <c r="P304" s="187">
        <v>0</v>
      </c>
      <c r="Q304" s="194">
        <v>240</v>
      </c>
      <c r="R304" s="194">
        <v>240</v>
      </c>
      <c r="S304" s="372"/>
      <c r="T304" s="356"/>
      <c r="U304" s="356"/>
      <c r="V304" s="356"/>
      <c r="W304" s="356"/>
      <c r="X304" s="356"/>
      <c r="Y304" s="567"/>
    </row>
    <row r="305" spans="1:25" s="5" customFormat="1" ht="60.6" thickBot="1">
      <c r="A305" s="415"/>
      <c r="B305" s="416"/>
      <c r="C305" s="461"/>
      <c r="D305" s="462"/>
      <c r="E305" s="364"/>
      <c r="F305" s="361"/>
      <c r="G305" s="363"/>
      <c r="H305" s="248" t="s">
        <v>39</v>
      </c>
      <c r="I305" s="188">
        <v>15.3</v>
      </c>
      <c r="J305" s="186">
        <v>15.3</v>
      </c>
      <c r="K305" s="186">
        <v>0</v>
      </c>
      <c r="L305" s="187">
        <v>0</v>
      </c>
      <c r="M305" s="188">
        <v>28.9</v>
      </c>
      <c r="N305" s="186">
        <v>13.8</v>
      </c>
      <c r="O305" s="186">
        <v>0</v>
      </c>
      <c r="P305" s="187">
        <v>15.1</v>
      </c>
      <c r="Q305" s="69" t="s">
        <v>240</v>
      </c>
      <c r="R305" s="69" t="s">
        <v>240</v>
      </c>
      <c r="S305" s="113" t="s">
        <v>242</v>
      </c>
      <c r="T305" s="114" t="s">
        <v>103</v>
      </c>
      <c r="U305" s="114">
        <v>5000</v>
      </c>
      <c r="V305" s="114">
        <v>5000</v>
      </c>
      <c r="W305" s="114">
        <v>5000</v>
      </c>
      <c r="X305" s="115">
        <v>5000</v>
      </c>
      <c r="Y305" s="567"/>
    </row>
    <row r="306" spans="1:25" s="5" customFormat="1" ht="13.5" customHeight="1" thickBot="1">
      <c r="A306" s="415"/>
      <c r="B306" s="416"/>
      <c r="C306" s="461"/>
      <c r="D306" s="462"/>
      <c r="E306" s="364"/>
      <c r="F306" s="365" t="s">
        <v>130</v>
      </c>
      <c r="G306" s="546" t="s">
        <v>154</v>
      </c>
      <c r="H306" s="370" t="s">
        <v>39</v>
      </c>
      <c r="I306" s="339">
        <v>4.5999999999999996</v>
      </c>
      <c r="J306" s="357">
        <v>4.5999999999999996</v>
      </c>
      <c r="K306" s="357">
        <v>4.5</v>
      </c>
      <c r="L306" s="350">
        <v>0</v>
      </c>
      <c r="M306" s="339">
        <v>4.7</v>
      </c>
      <c r="N306" s="357">
        <v>4.7</v>
      </c>
      <c r="O306" s="357">
        <v>4.5999999999999996</v>
      </c>
      <c r="P306" s="350">
        <v>0</v>
      </c>
      <c r="Q306" s="370" t="s">
        <v>153</v>
      </c>
      <c r="R306" s="370" t="s">
        <v>153</v>
      </c>
      <c r="S306" s="113" t="s">
        <v>215</v>
      </c>
      <c r="T306" s="17" t="s">
        <v>104</v>
      </c>
      <c r="U306" s="17">
        <v>100</v>
      </c>
      <c r="V306" s="17">
        <v>100</v>
      </c>
      <c r="W306" s="17">
        <v>100</v>
      </c>
      <c r="X306" s="18">
        <v>100</v>
      </c>
      <c r="Y306" s="567"/>
    </row>
    <row r="307" spans="1:25" s="5" customFormat="1" ht="16.5" customHeight="1" thickBot="1">
      <c r="A307" s="290"/>
      <c r="B307" s="292"/>
      <c r="C307" s="385"/>
      <c r="D307" s="494"/>
      <c r="E307" s="365"/>
      <c r="F307" s="360"/>
      <c r="G307" s="362"/>
      <c r="H307" s="315"/>
      <c r="I307" s="340"/>
      <c r="J307" s="358"/>
      <c r="K307" s="358"/>
      <c r="L307" s="351"/>
      <c r="M307" s="340"/>
      <c r="N307" s="358"/>
      <c r="O307" s="358"/>
      <c r="P307" s="351"/>
      <c r="Q307" s="322"/>
      <c r="R307" s="322"/>
      <c r="S307" s="117" t="s">
        <v>216</v>
      </c>
      <c r="T307" s="280" t="s">
        <v>104</v>
      </c>
      <c r="U307" s="280">
        <v>60</v>
      </c>
      <c r="V307" s="280">
        <v>60</v>
      </c>
      <c r="W307" s="280">
        <v>60</v>
      </c>
      <c r="X307" s="19">
        <v>60</v>
      </c>
      <c r="Y307" s="567"/>
    </row>
    <row r="308" spans="1:25" s="5" customFormat="1" ht="15" customHeight="1" thickBot="1">
      <c r="A308" s="249" t="s">
        <v>44</v>
      </c>
      <c r="B308" s="250" t="s">
        <v>38</v>
      </c>
      <c r="C308" s="342" t="s">
        <v>18</v>
      </c>
      <c r="D308" s="343"/>
      <c r="E308" s="343"/>
      <c r="F308" s="343"/>
      <c r="G308" s="391"/>
      <c r="H308" s="286"/>
      <c r="I308" s="244">
        <f t="shared" ref="I308:L308" si="118">I303+I306</f>
        <v>227.8</v>
      </c>
      <c r="J308" s="29">
        <f t="shared" si="118"/>
        <v>227.8</v>
      </c>
      <c r="K308" s="29">
        <f t="shared" si="118"/>
        <v>148.69999999999999</v>
      </c>
      <c r="L308" s="46">
        <f t="shared" si="118"/>
        <v>0</v>
      </c>
      <c r="M308" s="244">
        <f t="shared" ref="M308:R308" si="119">M303+M306</f>
        <v>276.2</v>
      </c>
      <c r="N308" s="29">
        <f t="shared" si="119"/>
        <v>261.09999999999997</v>
      </c>
      <c r="O308" s="29">
        <f t="shared" si="119"/>
        <v>189.9</v>
      </c>
      <c r="P308" s="46">
        <f t="shared" si="119"/>
        <v>15.1</v>
      </c>
      <c r="Q308" s="28">
        <f t="shared" si="119"/>
        <v>260.8</v>
      </c>
      <c r="R308" s="28">
        <f t="shared" si="119"/>
        <v>260.8</v>
      </c>
      <c r="S308" s="353"/>
      <c r="T308" s="354"/>
      <c r="U308" s="354"/>
      <c r="V308" s="354"/>
      <c r="W308" s="354"/>
      <c r="X308" s="337"/>
      <c r="Y308" s="567"/>
    </row>
    <row r="309" spans="1:25" s="5" customFormat="1" ht="14.25" customHeight="1" thickBot="1">
      <c r="A309" s="249" t="s">
        <v>44</v>
      </c>
      <c r="B309" s="250" t="s">
        <v>40</v>
      </c>
      <c r="C309" s="309" t="s">
        <v>158</v>
      </c>
      <c r="D309" s="310"/>
      <c r="E309" s="310"/>
      <c r="F309" s="310"/>
      <c r="G309" s="310"/>
      <c r="H309" s="310"/>
      <c r="I309" s="310"/>
      <c r="J309" s="310"/>
      <c r="K309" s="310"/>
      <c r="L309" s="310"/>
      <c r="M309" s="310"/>
      <c r="N309" s="310"/>
      <c r="O309" s="310"/>
      <c r="P309" s="310"/>
      <c r="Q309" s="310"/>
      <c r="R309" s="310"/>
      <c r="S309" s="310"/>
      <c r="T309" s="310"/>
      <c r="U309" s="310"/>
      <c r="V309" s="310"/>
      <c r="W309" s="310"/>
      <c r="X309" s="311"/>
      <c r="Y309" s="567"/>
    </row>
    <row r="310" spans="1:25" s="5" customFormat="1" ht="13.8" thickBot="1">
      <c r="A310" s="415" t="s">
        <v>44</v>
      </c>
      <c r="B310" s="416" t="s">
        <v>40</v>
      </c>
      <c r="C310" s="384" t="s">
        <v>38</v>
      </c>
      <c r="D310" s="533" t="s">
        <v>217</v>
      </c>
      <c r="E310" s="361" t="s">
        <v>57</v>
      </c>
      <c r="F310" s="298" t="s">
        <v>136</v>
      </c>
      <c r="G310" s="300" t="s">
        <v>139</v>
      </c>
      <c r="H310" s="51" t="s">
        <v>21</v>
      </c>
      <c r="I310" s="111">
        <f>I311+I312+I313</f>
        <v>41.5</v>
      </c>
      <c r="J310" s="53">
        <f t="shared" ref="J310:L310" si="120">J311+J312+J313</f>
        <v>41.5</v>
      </c>
      <c r="K310" s="53">
        <f t="shared" si="120"/>
        <v>0</v>
      </c>
      <c r="L310" s="112">
        <f t="shared" si="120"/>
        <v>0</v>
      </c>
      <c r="M310" s="111">
        <f>M311+M312+M313</f>
        <v>37.700000000000003</v>
      </c>
      <c r="N310" s="53">
        <f t="shared" ref="N310:R310" si="121">N311+N312+N313</f>
        <v>37.700000000000003</v>
      </c>
      <c r="O310" s="53">
        <f t="shared" si="121"/>
        <v>0</v>
      </c>
      <c r="P310" s="112">
        <f t="shared" si="121"/>
        <v>0</v>
      </c>
      <c r="Q310" s="52">
        <f>Q311+Q312+Q313</f>
        <v>0</v>
      </c>
      <c r="R310" s="52">
        <f t="shared" si="121"/>
        <v>0</v>
      </c>
      <c r="S310" s="366" t="s">
        <v>241</v>
      </c>
      <c r="T310" s="348" t="s">
        <v>160</v>
      </c>
      <c r="U310" s="314" t="s">
        <v>161</v>
      </c>
      <c r="V310" s="314" t="s">
        <v>161</v>
      </c>
      <c r="W310" s="314" t="s">
        <v>283</v>
      </c>
      <c r="X310" s="314" t="s">
        <v>283</v>
      </c>
      <c r="Y310" s="567"/>
    </row>
    <row r="311" spans="1:25" s="5" customFormat="1" ht="16.5" customHeight="1" thickBot="1">
      <c r="A311" s="415"/>
      <c r="B311" s="416"/>
      <c r="C311" s="461"/>
      <c r="D311" s="462"/>
      <c r="E311" s="364"/>
      <c r="F311" s="360"/>
      <c r="G311" s="362"/>
      <c r="H311" s="194" t="s">
        <v>159</v>
      </c>
      <c r="I311" s="188">
        <v>31.7</v>
      </c>
      <c r="J311" s="186">
        <v>31.7</v>
      </c>
      <c r="K311" s="186">
        <v>0</v>
      </c>
      <c r="L311" s="187">
        <v>0</v>
      </c>
      <c r="M311" s="188">
        <v>30</v>
      </c>
      <c r="N311" s="186">
        <v>30</v>
      </c>
      <c r="O311" s="186">
        <v>0</v>
      </c>
      <c r="P311" s="187">
        <v>0</v>
      </c>
      <c r="Q311" s="69" t="s">
        <v>283</v>
      </c>
      <c r="R311" s="194">
        <v>0</v>
      </c>
      <c r="S311" s="367"/>
      <c r="T311" s="440"/>
      <c r="U311" s="322"/>
      <c r="V311" s="322"/>
      <c r="W311" s="322"/>
      <c r="X311" s="322"/>
      <c r="Y311" s="567"/>
    </row>
    <row r="312" spans="1:25" ht="17.25" customHeight="1" thickBot="1">
      <c r="A312" s="415"/>
      <c r="B312" s="416"/>
      <c r="C312" s="461"/>
      <c r="D312" s="462"/>
      <c r="E312" s="364"/>
      <c r="F312" s="360"/>
      <c r="G312" s="362"/>
      <c r="H312" s="248" t="s">
        <v>112</v>
      </c>
      <c r="I312" s="188">
        <v>2.8</v>
      </c>
      <c r="J312" s="186">
        <v>2.8</v>
      </c>
      <c r="K312" s="186">
        <v>0</v>
      </c>
      <c r="L312" s="187">
        <v>0</v>
      </c>
      <c r="M312" s="188">
        <v>4</v>
      </c>
      <c r="N312" s="186">
        <v>4</v>
      </c>
      <c r="O312" s="186">
        <v>0</v>
      </c>
      <c r="P312" s="187">
        <v>0</v>
      </c>
      <c r="Q312" s="69" t="s">
        <v>283</v>
      </c>
      <c r="R312" s="69" t="s">
        <v>283</v>
      </c>
      <c r="S312" s="367"/>
      <c r="T312" s="440"/>
      <c r="U312" s="322"/>
      <c r="V312" s="322"/>
      <c r="W312" s="322"/>
      <c r="X312" s="322"/>
      <c r="Y312" s="567"/>
    </row>
    <row r="313" spans="1:25" s="12" customFormat="1" ht="13.5" customHeight="1" thickBot="1">
      <c r="A313" s="415"/>
      <c r="B313" s="416"/>
      <c r="C313" s="461"/>
      <c r="D313" s="462"/>
      <c r="E313" s="364"/>
      <c r="F313" s="360"/>
      <c r="G313" s="362"/>
      <c r="H313" s="70" t="s">
        <v>39</v>
      </c>
      <c r="I313" s="188">
        <v>7</v>
      </c>
      <c r="J313" s="186">
        <v>7</v>
      </c>
      <c r="K313" s="186">
        <v>0</v>
      </c>
      <c r="L313" s="187">
        <v>0</v>
      </c>
      <c r="M313" s="188">
        <v>3.7</v>
      </c>
      <c r="N313" s="186">
        <v>3.7</v>
      </c>
      <c r="O313" s="186">
        <v>0</v>
      </c>
      <c r="P313" s="187">
        <v>0</v>
      </c>
      <c r="Q313" s="70" t="s">
        <v>283</v>
      </c>
      <c r="R313" s="70" t="s">
        <v>283</v>
      </c>
      <c r="S313" s="367"/>
      <c r="T313" s="440"/>
      <c r="U313" s="315"/>
      <c r="V313" s="315"/>
      <c r="W313" s="315"/>
      <c r="X313" s="315"/>
      <c r="Y313" s="567"/>
    </row>
    <row r="314" spans="1:25" s="12" customFormat="1" ht="2.25" hidden="1" customHeight="1">
      <c r="A314" s="249" t="s">
        <v>44</v>
      </c>
      <c r="B314" s="250" t="s">
        <v>40</v>
      </c>
      <c r="C314" s="342" t="s">
        <v>18</v>
      </c>
      <c r="D314" s="343"/>
      <c r="E314" s="343"/>
      <c r="F314" s="343"/>
      <c r="G314" s="391"/>
      <c r="H314" s="286"/>
      <c r="I314" s="28">
        <f>I310</f>
        <v>41.5</v>
      </c>
      <c r="J314" s="29">
        <f t="shared" ref="J314:L314" si="122">J310</f>
        <v>41.5</v>
      </c>
      <c r="K314" s="29">
        <f t="shared" si="122"/>
        <v>0</v>
      </c>
      <c r="L314" s="30">
        <f t="shared" si="122"/>
        <v>0</v>
      </c>
      <c r="M314" s="28">
        <f>M310</f>
        <v>37.700000000000003</v>
      </c>
      <c r="N314" s="29">
        <f t="shared" ref="N314:R314" si="123">N310</f>
        <v>37.700000000000003</v>
      </c>
      <c r="O314" s="29">
        <f t="shared" si="123"/>
        <v>0</v>
      </c>
      <c r="P314" s="30">
        <f t="shared" si="123"/>
        <v>0</v>
      </c>
      <c r="Q314" s="116">
        <f t="shared" si="123"/>
        <v>0</v>
      </c>
      <c r="R314" s="116">
        <f t="shared" si="123"/>
        <v>0</v>
      </c>
      <c r="S314" s="353"/>
      <c r="T314" s="354"/>
      <c r="U314" s="354"/>
      <c r="V314" s="354"/>
      <c r="W314" s="354"/>
      <c r="X314" s="337"/>
      <c r="Y314" s="567"/>
    </row>
    <row r="315" spans="1:25" ht="15.75" customHeight="1" thickBot="1">
      <c r="A315" s="249" t="s">
        <v>44</v>
      </c>
      <c r="B315" s="386" t="s">
        <v>19</v>
      </c>
      <c r="C315" s="387"/>
      <c r="D315" s="387"/>
      <c r="E315" s="387"/>
      <c r="F315" s="387"/>
      <c r="G315" s="388"/>
      <c r="H315" s="87"/>
      <c r="I315" s="96">
        <f>I308+I314</f>
        <v>269.3</v>
      </c>
      <c r="J315" s="97">
        <f t="shared" ref="J315:L315" si="124">J308+J314</f>
        <v>269.3</v>
      </c>
      <c r="K315" s="97">
        <f t="shared" si="124"/>
        <v>148.69999999999999</v>
      </c>
      <c r="L315" s="98">
        <f t="shared" si="124"/>
        <v>0</v>
      </c>
      <c r="M315" s="96">
        <f>M308+M314</f>
        <v>313.89999999999998</v>
      </c>
      <c r="N315" s="97">
        <f t="shared" ref="N315:R315" si="125">N308+N314</f>
        <v>298.79999999999995</v>
      </c>
      <c r="O315" s="97">
        <f t="shared" si="125"/>
        <v>189.9</v>
      </c>
      <c r="P315" s="98">
        <f t="shared" si="125"/>
        <v>15.1</v>
      </c>
      <c r="Q315" s="99">
        <f t="shared" si="125"/>
        <v>260.8</v>
      </c>
      <c r="R315" s="99">
        <f t="shared" si="125"/>
        <v>260.8</v>
      </c>
      <c r="S315" s="540"/>
      <c r="T315" s="473"/>
      <c r="U315" s="473"/>
      <c r="V315" s="473"/>
      <c r="W315" s="473"/>
      <c r="X315" s="474"/>
      <c r="Y315" s="197"/>
    </row>
    <row r="316" spans="1:25" ht="16.5" customHeight="1" thickBot="1">
      <c r="A316" s="21" t="s">
        <v>68</v>
      </c>
      <c r="B316" s="568" t="s">
        <v>20</v>
      </c>
      <c r="C316" s="569"/>
      <c r="D316" s="569"/>
      <c r="E316" s="569"/>
      <c r="F316" s="569"/>
      <c r="G316" s="570"/>
      <c r="H316" s="44"/>
      <c r="I316" s="282">
        <f t="shared" ref="I316:R316" si="126">I215+I251+I259+I300+I315</f>
        <v>13849.4</v>
      </c>
      <c r="J316" s="50">
        <f t="shared" si="126"/>
        <v>13783.3</v>
      </c>
      <c r="K316" s="50">
        <f t="shared" si="126"/>
        <v>1139</v>
      </c>
      <c r="L316" s="49">
        <f t="shared" si="126"/>
        <v>66.099999999999994</v>
      </c>
      <c r="M316" s="282">
        <f t="shared" si="126"/>
        <v>14781.800000000001</v>
      </c>
      <c r="N316" s="50">
        <f t="shared" si="126"/>
        <v>14673.2</v>
      </c>
      <c r="O316" s="50">
        <f t="shared" si="126"/>
        <v>1346</v>
      </c>
      <c r="P316" s="49">
        <f t="shared" si="126"/>
        <v>108.6</v>
      </c>
      <c r="Q316" s="22">
        <f t="shared" si="126"/>
        <v>13621.800000000001</v>
      </c>
      <c r="R316" s="22">
        <f t="shared" si="126"/>
        <v>13645.500000000002</v>
      </c>
      <c r="S316" s="573"/>
      <c r="T316" s="574"/>
      <c r="U316" s="574"/>
      <c r="V316" s="574"/>
      <c r="W316" s="574"/>
      <c r="X316" s="575"/>
      <c r="Y316" s="197"/>
    </row>
    <row r="317" spans="1:25" ht="12.75" customHeight="1">
      <c r="A317" s="9"/>
      <c r="B317" s="10"/>
      <c r="C317" s="10"/>
      <c r="D317" s="10"/>
      <c r="E317" s="10"/>
      <c r="F317" s="10"/>
      <c r="G317" s="10"/>
      <c r="H317" s="10"/>
      <c r="I317" s="11"/>
      <c r="J317" s="11"/>
      <c r="K317" s="11"/>
      <c r="L317" s="11"/>
      <c r="M317" s="11"/>
      <c r="N317" s="11"/>
      <c r="O317" s="11"/>
      <c r="P317" s="11"/>
      <c r="Q317" s="11"/>
      <c r="R317" s="11"/>
      <c r="S317" s="11"/>
      <c r="T317" s="11"/>
      <c r="U317" s="11"/>
      <c r="V317" s="11"/>
      <c r="W317" s="11"/>
      <c r="X317" s="11"/>
      <c r="Y317" s="197"/>
    </row>
    <row r="318" spans="1:25" ht="3.75" customHeight="1">
      <c r="A318" s="9"/>
      <c r="B318" s="10"/>
      <c r="C318" s="10"/>
      <c r="D318" s="10"/>
      <c r="E318" s="10"/>
      <c r="F318" s="10"/>
      <c r="G318" s="10"/>
      <c r="H318" s="10"/>
      <c r="I318" s="11"/>
      <c r="J318" s="11"/>
      <c r="K318" s="11"/>
      <c r="L318" s="11"/>
      <c r="M318" s="11"/>
      <c r="N318" s="11"/>
      <c r="O318" s="11"/>
      <c r="P318" s="11"/>
      <c r="Q318" s="11"/>
      <c r="R318" s="11"/>
      <c r="S318" s="11"/>
      <c r="T318" s="11"/>
      <c r="U318" s="11"/>
      <c r="V318" s="11"/>
      <c r="W318" s="11"/>
      <c r="X318" s="11"/>
    </row>
    <row r="319" spans="1:25" ht="11.25" customHeight="1">
      <c r="A319" s="407" t="s">
        <v>36</v>
      </c>
      <c r="B319" s="407"/>
      <c r="C319" s="407"/>
      <c r="D319" s="407"/>
      <c r="E319" s="407"/>
      <c r="F319" s="407"/>
      <c r="G319" s="407"/>
      <c r="H319" s="407"/>
      <c r="I319" s="407"/>
      <c r="J319" s="407"/>
      <c r="K319" s="407"/>
      <c r="L319" s="407"/>
      <c r="R319" s="197"/>
      <c r="S319" s="197"/>
      <c r="T319" s="197"/>
      <c r="U319" s="197"/>
      <c r="V319" s="197"/>
      <c r="W319" s="197"/>
      <c r="X319" s="197"/>
    </row>
    <row r="320" spans="1:25" ht="12.75" customHeight="1">
      <c r="A320" s="199"/>
      <c r="B320" s="199"/>
      <c r="C320" s="199"/>
      <c r="D320" s="199"/>
      <c r="E320" s="199"/>
      <c r="F320" s="199"/>
      <c r="G320" s="199"/>
      <c r="H320" s="199"/>
      <c r="I320" s="199"/>
      <c r="J320" s="199"/>
      <c r="K320" s="199"/>
      <c r="R320" s="197"/>
      <c r="S320" s="197"/>
      <c r="T320" s="197"/>
      <c r="U320" s="197"/>
      <c r="V320" s="197"/>
      <c r="W320" s="197"/>
      <c r="X320" s="197"/>
    </row>
    <row r="321" spans="1:24" ht="12" customHeight="1">
      <c r="A321" s="199"/>
      <c r="B321" s="393" t="s">
        <v>13</v>
      </c>
      <c r="C321" s="393"/>
      <c r="D321" s="393"/>
      <c r="E321" s="393"/>
      <c r="F321" s="393"/>
      <c r="G321" s="393"/>
      <c r="H321" s="393"/>
      <c r="I321" s="393"/>
      <c r="J321" s="393"/>
      <c r="K321" s="393"/>
      <c r="L321" s="393"/>
      <c r="R321" s="197"/>
      <c r="S321" s="197"/>
      <c r="T321" s="197"/>
      <c r="U321" s="197"/>
      <c r="V321" s="197"/>
      <c r="W321" s="197"/>
      <c r="X321" s="197"/>
    </row>
    <row r="322" spans="1:24" ht="4.5" customHeight="1" thickBot="1">
      <c r="C322" s="7"/>
      <c r="D322" s="8"/>
      <c r="E322" s="8"/>
      <c r="F322" s="118"/>
      <c r="G322" s="118"/>
      <c r="H322" s="118"/>
      <c r="I322" s="119"/>
      <c r="J322" s="119"/>
      <c r="K322" s="119"/>
      <c r="L322" s="119"/>
      <c r="M322" s="119"/>
      <c r="N322" s="119"/>
      <c r="O322" s="119"/>
      <c r="P322" s="119"/>
    </row>
    <row r="323" spans="1:24" ht="12.75" customHeight="1">
      <c r="A323" s="549" t="s">
        <v>22</v>
      </c>
      <c r="B323" s="550"/>
      <c r="C323" s="550"/>
      <c r="D323" s="550"/>
      <c r="E323" s="398" t="s">
        <v>273</v>
      </c>
      <c r="F323" s="398"/>
      <c r="G323" s="398" t="s">
        <v>269</v>
      </c>
      <c r="H323" s="398"/>
      <c r="I323" s="398" t="s">
        <v>232</v>
      </c>
      <c r="J323" s="398"/>
      <c r="K323" s="398" t="s">
        <v>270</v>
      </c>
      <c r="L323" s="399"/>
      <c r="M323" s="47"/>
      <c r="N323" s="119"/>
      <c r="O323" s="119"/>
      <c r="P323" s="119"/>
    </row>
    <row r="324" spans="1:24" ht="15.75" customHeight="1">
      <c r="A324" s="551"/>
      <c r="B324" s="552"/>
      <c r="C324" s="552"/>
      <c r="D324" s="552"/>
      <c r="E324" s="400"/>
      <c r="F324" s="400"/>
      <c r="G324" s="400"/>
      <c r="H324" s="400"/>
      <c r="I324" s="400"/>
      <c r="J324" s="400"/>
      <c r="K324" s="400"/>
      <c r="L324" s="401"/>
      <c r="M324" s="47"/>
    </row>
    <row r="325" spans="1:24" ht="12.75" customHeight="1">
      <c r="A325" s="551"/>
      <c r="B325" s="552"/>
      <c r="C325" s="552"/>
      <c r="D325" s="552"/>
      <c r="E325" s="400"/>
      <c r="F325" s="400"/>
      <c r="G325" s="400"/>
      <c r="H325" s="400"/>
      <c r="I325" s="400"/>
      <c r="J325" s="400"/>
      <c r="K325" s="400"/>
      <c r="L325" s="401"/>
      <c r="M325" s="47"/>
    </row>
    <row r="326" spans="1:24" ht="12.75" customHeight="1">
      <c r="A326" s="551"/>
      <c r="B326" s="552"/>
      <c r="C326" s="552"/>
      <c r="D326" s="552"/>
      <c r="E326" s="400"/>
      <c r="F326" s="400"/>
      <c r="G326" s="400"/>
      <c r="H326" s="400"/>
      <c r="I326" s="400"/>
      <c r="J326" s="400"/>
      <c r="K326" s="400"/>
      <c r="L326" s="401"/>
      <c r="M326" s="47"/>
    </row>
    <row r="327" spans="1:24" ht="12.75" customHeight="1">
      <c r="A327" s="412" t="s">
        <v>23</v>
      </c>
      <c r="B327" s="413"/>
      <c r="C327" s="413"/>
      <c r="D327" s="413"/>
      <c r="E327" s="392">
        <f>E328+E330</f>
        <v>13849.4</v>
      </c>
      <c r="F327" s="392"/>
      <c r="G327" s="392">
        <f>G328+G330</f>
        <v>14781.800000000001</v>
      </c>
      <c r="H327" s="392"/>
      <c r="I327" s="392">
        <f>I328+I330</f>
        <v>13621.800000000001</v>
      </c>
      <c r="J327" s="392"/>
      <c r="K327" s="392">
        <f>K328+K330</f>
        <v>13645.500000000002</v>
      </c>
      <c r="L327" s="395"/>
      <c r="M327" s="47"/>
    </row>
    <row r="328" spans="1:24" ht="14.25" customHeight="1">
      <c r="A328" s="410" t="s">
        <v>24</v>
      </c>
      <c r="B328" s="411"/>
      <c r="C328" s="411"/>
      <c r="D328" s="411"/>
      <c r="E328" s="396">
        <f>J316</f>
        <v>13783.3</v>
      </c>
      <c r="F328" s="396"/>
      <c r="G328" s="396">
        <f>N316</f>
        <v>14673.2</v>
      </c>
      <c r="H328" s="396"/>
      <c r="I328" s="396">
        <f>Q316-I330</f>
        <v>13589.800000000001</v>
      </c>
      <c r="J328" s="396"/>
      <c r="K328" s="396">
        <f>R316-K330</f>
        <v>13606.500000000002</v>
      </c>
      <c r="L328" s="397"/>
      <c r="M328" s="48"/>
    </row>
    <row r="329" spans="1:24" ht="14.25" customHeight="1">
      <c r="A329" s="558" t="s">
        <v>25</v>
      </c>
      <c r="B329" s="559"/>
      <c r="C329" s="559"/>
      <c r="D329" s="559"/>
      <c r="E329" s="396">
        <f>K316</f>
        <v>1139</v>
      </c>
      <c r="F329" s="396"/>
      <c r="G329" s="396">
        <f>O316</f>
        <v>1346</v>
      </c>
      <c r="H329" s="396"/>
      <c r="I329" s="396">
        <v>1859.4</v>
      </c>
      <c r="J329" s="396"/>
      <c r="K329" s="396">
        <v>1884.8</v>
      </c>
      <c r="L329" s="397"/>
      <c r="M329" s="48"/>
    </row>
    <row r="330" spans="1:24" ht="15.75" customHeight="1">
      <c r="A330" s="410" t="s">
        <v>26</v>
      </c>
      <c r="B330" s="411"/>
      <c r="C330" s="411"/>
      <c r="D330" s="411"/>
      <c r="E330" s="396">
        <f>L316</f>
        <v>66.099999999999994</v>
      </c>
      <c r="F330" s="396"/>
      <c r="G330" s="396">
        <f>P316</f>
        <v>108.6</v>
      </c>
      <c r="H330" s="396"/>
      <c r="I330" s="396">
        <v>32</v>
      </c>
      <c r="J330" s="396"/>
      <c r="K330" s="396">
        <v>39</v>
      </c>
      <c r="L330" s="397"/>
      <c r="M330" s="48"/>
    </row>
    <row r="331" spans="1:24" ht="24.75" customHeight="1">
      <c r="A331" s="412" t="s">
        <v>27</v>
      </c>
      <c r="B331" s="413"/>
      <c r="C331" s="413"/>
      <c r="D331" s="413"/>
      <c r="E331" s="392">
        <f>E332+E336+E337+E338</f>
        <v>13849.400000000001</v>
      </c>
      <c r="F331" s="392"/>
      <c r="G331" s="392">
        <f>G332+G336+G337+G338</f>
        <v>14781.799999999996</v>
      </c>
      <c r="H331" s="392"/>
      <c r="I331" s="392">
        <f>I332+I336+I337+I338</f>
        <v>13621.8</v>
      </c>
      <c r="J331" s="392"/>
      <c r="K331" s="392">
        <f>K332+K336+K337+K338</f>
        <v>13645.5</v>
      </c>
      <c r="L331" s="395"/>
      <c r="M331" s="47"/>
    </row>
    <row r="332" spans="1:24" ht="18" customHeight="1">
      <c r="A332" s="544" t="s">
        <v>28</v>
      </c>
      <c r="B332" s="545"/>
      <c r="C332" s="545"/>
      <c r="D332" s="545"/>
      <c r="E332" s="379">
        <f>E333</f>
        <v>5273.3000000000011</v>
      </c>
      <c r="F332" s="379"/>
      <c r="G332" s="379">
        <f>G333</f>
        <v>6474.8999999999978</v>
      </c>
      <c r="H332" s="379"/>
      <c r="I332" s="379">
        <f>I333</f>
        <v>5750.9</v>
      </c>
      <c r="J332" s="379"/>
      <c r="K332" s="379">
        <f>K333</f>
        <v>5774.5999999999995</v>
      </c>
      <c r="L332" s="394"/>
      <c r="M332" s="47"/>
    </row>
    <row r="333" spans="1:24" ht="23.25" customHeight="1">
      <c r="A333" s="410" t="s">
        <v>29</v>
      </c>
      <c r="B333" s="411"/>
      <c r="C333" s="411"/>
      <c r="D333" s="411"/>
      <c r="E333" s="408">
        <f>E334+E335</f>
        <v>5273.3000000000011</v>
      </c>
      <c r="F333" s="408"/>
      <c r="G333" s="408">
        <f>G334+G335</f>
        <v>6474.8999999999978</v>
      </c>
      <c r="H333" s="408"/>
      <c r="I333" s="408">
        <f>I334+I335</f>
        <v>5750.9</v>
      </c>
      <c r="J333" s="408"/>
      <c r="K333" s="408">
        <f>K334+K335</f>
        <v>5774.5999999999995</v>
      </c>
      <c r="L333" s="409"/>
      <c r="M333" s="47"/>
    </row>
    <row r="334" spans="1:24" ht="14.25" customHeight="1">
      <c r="A334" s="547" t="s">
        <v>126</v>
      </c>
      <c r="B334" s="548"/>
      <c r="C334" s="548"/>
      <c r="D334" s="548"/>
      <c r="E334" s="380">
        <f>I18+I37+I47++I59+I52+I53+I55+I61+I63+I73+I93+I95+I100+I132+I141+I147+I163+I219+I223+I227+I239+I243+I247+I305+I313+I155+I306+I249+I279+I263+I159+I151+I25+I112+I71+I298+I296+I145</f>
        <v>3761.2000000000003</v>
      </c>
      <c r="F334" s="380"/>
      <c r="G334" s="381">
        <f>M18+M37+M47+M52+M53+M55+M61+M63+M73+M93+M95+M100+M132+M141+M147+M151+M155+M163+M219+M223++M227+M239+M243+M247+M249+M305+M306+M313+M159+M59+M296+M298+M279+M263+M25+M112+M71+M145+M102</f>
        <v>4675.2999999999984</v>
      </c>
      <c r="H334" s="382"/>
      <c r="I334" s="380">
        <f>Q18+Q37+Q47+Q52+Q53+Q55+Q61+Q63+Q73+Q93+Q95+Q100+Q141+Q147+Q151+Q155+Q163+Q219+Q223+Q227+Q239+Q243+Q247+Q249+Q305+Q306+Q313+Q132+Q159+Q59+Q296+Q298+Q279+Q263+Q25+Q112+Q71+Q145+Q102</f>
        <v>4160.8999999999996</v>
      </c>
      <c r="J334" s="380"/>
      <c r="K334" s="380">
        <f>R18+R37+R47+R52+R53+R55+R61+R63+R73+R93+R95+R100+R141+R147+R151+R155+R163+R219+R223+R227+R239+R243+R247+R249+R305+R306+R313+R132+R159+R59+R296+R298+R279+R263+R25+R112+R71+R145+R102</f>
        <v>4184.5999999999995</v>
      </c>
      <c r="L334" s="406"/>
      <c r="M334" s="48"/>
      <c r="N334" s="14"/>
      <c r="O334" s="14"/>
    </row>
    <row r="335" spans="1:24" ht="29.25" customHeight="1">
      <c r="A335" s="547" t="s">
        <v>127</v>
      </c>
      <c r="B335" s="548"/>
      <c r="C335" s="548"/>
      <c r="D335" s="548"/>
      <c r="E335" s="380">
        <f>I43+I45+I67+I69+I79+I81+I98+I108+I110+I167+I255+I304+I82+I196+I104+I207+I195+I194+I193+I192+I191+I190+I189+I188+I203</f>
        <v>1512.1000000000004</v>
      </c>
      <c r="F335" s="380"/>
      <c r="G335" s="380">
        <f>M43+M45+M67+M69+M79+M81+M98+M108+M110+M167+M255+M304+M82+M104+M187+M207+M203+M19+M205+M68</f>
        <v>1799.5999999999997</v>
      </c>
      <c r="H335" s="380"/>
      <c r="I335" s="380">
        <f>Q43+Q45+Q67+Q69+Q79+Q81+Q98+Q108+Q110+Q167+Q255+Q304+Q287+Q272+Q82+Q207+Q104+Q203</f>
        <v>1590</v>
      </c>
      <c r="J335" s="380"/>
      <c r="K335" s="380">
        <f>R43+R45+R67+R69+R79+R81+R98+R108+R110+R167+R255+R304+R287+R272+R82+R207+R104+R203</f>
        <v>1590</v>
      </c>
      <c r="L335" s="406"/>
      <c r="M335" s="48"/>
      <c r="N335" s="14"/>
      <c r="O335" s="14"/>
    </row>
    <row r="336" spans="1:24" ht="23.25" customHeight="1">
      <c r="A336" s="544" t="s">
        <v>30</v>
      </c>
      <c r="B336" s="545"/>
      <c r="C336" s="545"/>
      <c r="D336" s="545"/>
      <c r="E336" s="379">
        <f>I21+I23+I33+I35+I124+I128+I312+I120+I116+I118+I75+I39+I74+I126+I213+I199+I198+I184+I182+I197+I211</f>
        <v>8416.2000000000007</v>
      </c>
      <c r="F336" s="379"/>
      <c r="G336" s="379">
        <f>M21+M23+M33+M35+M124+M128+M312+M120+M116+M118+M75+M39+M74+M126+M27+M29+M213+M184+M182+M199+M198+M197+M287+M272+M269+M211+M96</f>
        <v>8204.6999999999971</v>
      </c>
      <c r="H336" s="379"/>
      <c r="I336" s="379">
        <f>Q21+Q23+Q33+Q35+Q124+Q128+Q116+Q120+Q312+Q118+Q75+Q39+Q74+Q126+Q27+Q29+Q213+Q211</f>
        <v>7870.9</v>
      </c>
      <c r="J336" s="379"/>
      <c r="K336" s="404">
        <f>R21+R23+R33+R35+R124+R128+R116+R120+R312+R118+R75+R39+R74+R126+R27+R29+R213+R211</f>
        <v>7870.9</v>
      </c>
      <c r="L336" s="405"/>
      <c r="M336" s="47"/>
      <c r="N336" s="15"/>
      <c r="O336" s="15"/>
    </row>
    <row r="337" spans="1:13" ht="29.25" customHeight="1">
      <c r="A337" s="544" t="s">
        <v>31</v>
      </c>
      <c r="B337" s="545"/>
      <c r="C337" s="545"/>
      <c r="D337" s="545"/>
      <c r="E337" s="379">
        <f>I311+I179+I285+I270</f>
        <v>159.9</v>
      </c>
      <c r="F337" s="379"/>
      <c r="G337" s="379">
        <f>M311+M178+M175+M174+M173+M172+M171+M176+M177+M285+M270</f>
        <v>102.19999999999999</v>
      </c>
      <c r="H337" s="379"/>
      <c r="I337" s="379">
        <f>Q170+Q311</f>
        <v>0</v>
      </c>
      <c r="J337" s="379"/>
      <c r="K337" s="402">
        <f>R311</f>
        <v>0</v>
      </c>
      <c r="L337" s="403"/>
      <c r="M337" s="47"/>
    </row>
    <row r="338" spans="1:13" ht="28.5" customHeight="1" thickBot="1">
      <c r="A338" s="542" t="s">
        <v>32</v>
      </c>
      <c r="B338" s="543"/>
      <c r="C338" s="543"/>
      <c r="D338" s="543"/>
      <c r="E338" s="378">
        <v>0</v>
      </c>
      <c r="F338" s="378"/>
      <c r="G338" s="378">
        <v>0</v>
      </c>
      <c r="H338" s="378"/>
      <c r="I338" s="378">
        <v>0</v>
      </c>
      <c r="J338" s="378"/>
      <c r="K338" s="378">
        <v>0</v>
      </c>
      <c r="L338" s="565"/>
      <c r="M338" s="47"/>
    </row>
    <row r="340" spans="1:13" ht="13.2">
      <c r="A340" s="566" t="s">
        <v>33</v>
      </c>
      <c r="B340" s="566"/>
      <c r="C340" s="566"/>
      <c r="D340" s="566"/>
      <c r="E340" s="566"/>
      <c r="F340" s="566"/>
      <c r="G340" s="566"/>
      <c r="H340" s="566"/>
      <c r="I340" s="566"/>
      <c r="J340" s="566"/>
      <c r="K340" s="566"/>
    </row>
    <row r="341" spans="1:13" ht="13.2">
      <c r="A341" s="541" t="s">
        <v>34</v>
      </c>
      <c r="B341" s="541"/>
      <c r="C341" s="541"/>
      <c r="D341" s="541"/>
      <c r="E341" s="541"/>
      <c r="F341" s="541"/>
      <c r="G341" s="541"/>
      <c r="H341" s="541"/>
      <c r="I341" s="541"/>
      <c r="J341" s="541"/>
      <c r="K341" s="541"/>
    </row>
    <row r="342" spans="1:13" ht="13.2">
      <c r="A342" s="541" t="s">
        <v>35</v>
      </c>
      <c r="B342" s="541"/>
      <c r="C342" s="541"/>
      <c r="D342" s="541"/>
      <c r="E342" s="541"/>
      <c r="F342" s="541"/>
      <c r="G342" s="541"/>
      <c r="H342" s="541"/>
      <c r="I342" s="541"/>
      <c r="J342" s="541"/>
      <c r="K342" s="541"/>
    </row>
    <row r="343" spans="1:13" ht="13.2">
      <c r="A343" s="198"/>
      <c r="B343" s="198"/>
      <c r="C343" s="198"/>
      <c r="D343" s="198"/>
      <c r="E343" s="198"/>
      <c r="F343" s="198"/>
      <c r="G343" s="198"/>
      <c r="H343" s="198"/>
      <c r="I343" s="198"/>
      <c r="J343" s="198"/>
      <c r="K343" s="198"/>
    </row>
    <row r="344" spans="1:13" ht="13.2">
      <c r="A344" s="198"/>
      <c r="B344" s="198"/>
      <c r="C344" s="198"/>
      <c r="D344" s="198"/>
      <c r="E344" s="198"/>
      <c r="F344" s="198"/>
      <c r="G344" s="198"/>
      <c r="H344" s="198"/>
      <c r="I344" s="198"/>
      <c r="J344" s="198"/>
      <c r="K344" s="198"/>
    </row>
  </sheetData>
  <sheetProtection selectLockedCells="1" selectUnlockedCells="1"/>
  <mergeCells count="1015">
    <mergeCell ref="C165:X165"/>
    <mergeCell ref="E166:E167"/>
    <mergeCell ref="U150:U151"/>
    <mergeCell ref="S152:X152"/>
    <mergeCell ref="A154:A155"/>
    <mergeCell ref="S166:S167"/>
    <mergeCell ref="S156:X156"/>
    <mergeCell ref="S164:X164"/>
    <mergeCell ref="D166:D167"/>
    <mergeCell ref="G162:G163"/>
    <mergeCell ref="G166:G167"/>
    <mergeCell ref="C144:C145"/>
    <mergeCell ref="D144:D145"/>
    <mergeCell ref="E144:E145"/>
    <mergeCell ref="F144:F145"/>
    <mergeCell ref="G144:G145"/>
    <mergeCell ref="S144:S145"/>
    <mergeCell ref="T144:T145"/>
    <mergeCell ref="A144:A147"/>
    <mergeCell ref="B144:B147"/>
    <mergeCell ref="U144:U145"/>
    <mergeCell ref="V144:V145"/>
    <mergeCell ref="C150:C151"/>
    <mergeCell ref="C158:C159"/>
    <mergeCell ref="D158:D159"/>
    <mergeCell ref="C166:C167"/>
    <mergeCell ref="E150:E151"/>
    <mergeCell ref="C153:X153"/>
    <mergeCell ref="C152:G152"/>
    <mergeCell ref="F150:F151"/>
    <mergeCell ref="B166:B167"/>
    <mergeCell ref="F166:F167"/>
    <mergeCell ref="F254:F257"/>
    <mergeCell ref="T254:T255"/>
    <mergeCell ref="D254:D257"/>
    <mergeCell ref="E254:E257"/>
    <mergeCell ref="A92:A104"/>
    <mergeCell ref="A107:A112"/>
    <mergeCell ref="B107:B112"/>
    <mergeCell ref="A115:A120"/>
    <mergeCell ref="D97:D98"/>
    <mergeCell ref="V97:V103"/>
    <mergeCell ref="G92:G104"/>
    <mergeCell ref="C103:C104"/>
    <mergeCell ref="D103:D104"/>
    <mergeCell ref="U94:U96"/>
    <mergeCell ref="T107:T108"/>
    <mergeCell ref="S107:S108"/>
    <mergeCell ref="S111:S112"/>
    <mergeCell ref="U111:U112"/>
    <mergeCell ref="G107:G112"/>
    <mergeCell ref="F107:F112"/>
    <mergeCell ref="V92:V93"/>
    <mergeCell ref="S94:S96"/>
    <mergeCell ref="U92:U93"/>
    <mergeCell ref="C101:C102"/>
    <mergeCell ref="D101:D102"/>
    <mergeCell ref="T92:T93"/>
    <mergeCell ref="S92:S93"/>
    <mergeCell ref="D92:D93"/>
    <mergeCell ref="D94:D96"/>
    <mergeCell ref="C92:C93"/>
    <mergeCell ref="D99:D100"/>
    <mergeCell ref="C114:X114"/>
    <mergeCell ref="S238:S239"/>
    <mergeCell ref="A242:A243"/>
    <mergeCell ref="U248:U249"/>
    <mergeCell ref="T248:T249"/>
    <mergeCell ref="S248:S249"/>
    <mergeCell ref="B242:B243"/>
    <mergeCell ref="T242:T243"/>
    <mergeCell ref="D242:D243"/>
    <mergeCell ref="S246:S247"/>
    <mergeCell ref="C241:X241"/>
    <mergeCell ref="C240:G240"/>
    <mergeCell ref="S244:X244"/>
    <mergeCell ref="F242:F243"/>
    <mergeCell ref="C245:X245"/>
    <mergeCell ref="C244:G244"/>
    <mergeCell ref="E242:E243"/>
    <mergeCell ref="G242:G243"/>
    <mergeCell ref="C242:C243"/>
    <mergeCell ref="G246:G249"/>
    <mergeCell ref="W242:W243"/>
    <mergeCell ref="V242:V243"/>
    <mergeCell ref="A246:A249"/>
    <mergeCell ref="X246:X247"/>
    <mergeCell ref="X248:X249"/>
    <mergeCell ref="W238:W239"/>
    <mergeCell ref="T226:T227"/>
    <mergeCell ref="U226:U227"/>
    <mergeCell ref="W226:W227"/>
    <mergeCell ref="S224:X224"/>
    <mergeCell ref="C157:X157"/>
    <mergeCell ref="F162:F163"/>
    <mergeCell ref="C217:X217"/>
    <mergeCell ref="C209:X209"/>
    <mergeCell ref="U212:U213"/>
    <mergeCell ref="V212:V213"/>
    <mergeCell ref="T212:T213"/>
    <mergeCell ref="S183:S184"/>
    <mergeCell ref="T183:T184"/>
    <mergeCell ref="U183:U184"/>
    <mergeCell ref="S187:S199"/>
    <mergeCell ref="T187:T199"/>
    <mergeCell ref="S212:S213"/>
    <mergeCell ref="C187:C197"/>
    <mergeCell ref="T173:T178"/>
    <mergeCell ref="C179:G179"/>
    <mergeCell ref="W158:W159"/>
    <mergeCell ref="E226:E235"/>
    <mergeCell ref="D218:D219"/>
    <mergeCell ref="S215:X215"/>
    <mergeCell ref="V218:V219"/>
    <mergeCell ref="C200:G200"/>
    <mergeCell ref="D183:D184"/>
    <mergeCell ref="E183:E184"/>
    <mergeCell ref="G202:G203"/>
    <mergeCell ref="S202:S203"/>
    <mergeCell ref="T202:T203"/>
    <mergeCell ref="S218:S219"/>
    <mergeCell ref="C113:G113"/>
    <mergeCell ref="D109:D110"/>
    <mergeCell ref="E107:E112"/>
    <mergeCell ref="S113:X113"/>
    <mergeCell ref="T111:T112"/>
    <mergeCell ref="C105:G105"/>
    <mergeCell ref="C109:C110"/>
    <mergeCell ref="V111:V112"/>
    <mergeCell ref="D111:D112"/>
    <mergeCell ref="C107:C108"/>
    <mergeCell ref="E92:E104"/>
    <mergeCell ref="C99:C100"/>
    <mergeCell ref="U97:U103"/>
    <mergeCell ref="C94:C96"/>
    <mergeCell ref="T97:T103"/>
    <mergeCell ref="S97:S103"/>
    <mergeCell ref="V94:V96"/>
    <mergeCell ref="C97:C98"/>
    <mergeCell ref="X111:X112"/>
    <mergeCell ref="U107:U108"/>
    <mergeCell ref="C106:X106"/>
    <mergeCell ref="S105:X105"/>
    <mergeCell ref="F92:F104"/>
    <mergeCell ref="B92:B104"/>
    <mergeCell ref="D107:D108"/>
    <mergeCell ref="G115:G120"/>
    <mergeCell ref="B115:B120"/>
    <mergeCell ref="D117:D118"/>
    <mergeCell ref="B140:B141"/>
    <mergeCell ref="B131:B137"/>
    <mergeCell ref="C127:C128"/>
    <mergeCell ref="A162:A163"/>
    <mergeCell ref="B162:B163"/>
    <mergeCell ref="C125:C126"/>
    <mergeCell ref="D125:D126"/>
    <mergeCell ref="A158:A159"/>
    <mergeCell ref="B123:B128"/>
    <mergeCell ref="D146:D147"/>
    <mergeCell ref="C130:X130"/>
    <mergeCell ref="H132:H137"/>
    <mergeCell ref="K132:K137"/>
    <mergeCell ref="S129:X129"/>
    <mergeCell ref="X140:X141"/>
    <mergeCell ref="C148:G148"/>
    <mergeCell ref="B154:B155"/>
    <mergeCell ref="C154:C155"/>
    <mergeCell ref="G150:G151"/>
    <mergeCell ref="S138:X138"/>
    <mergeCell ref="N132:N137"/>
    <mergeCell ref="M132:M137"/>
    <mergeCell ref="C122:X122"/>
    <mergeCell ref="X119:X120"/>
    <mergeCell ref="X123:X124"/>
    <mergeCell ref="S117:S118"/>
    <mergeCell ref="T117:T118"/>
    <mergeCell ref="A131:A137"/>
    <mergeCell ref="A123:A128"/>
    <mergeCell ref="W119:W120"/>
    <mergeCell ref="V119:V120"/>
    <mergeCell ref="D127:D128"/>
    <mergeCell ref="C123:C124"/>
    <mergeCell ref="C131:C137"/>
    <mergeCell ref="X131:X132"/>
    <mergeCell ref="W131:W132"/>
    <mergeCell ref="V131:V132"/>
    <mergeCell ref="D131:D137"/>
    <mergeCell ref="R132:R137"/>
    <mergeCell ref="J132:J137"/>
    <mergeCell ref="L132:L137"/>
    <mergeCell ref="T131:T132"/>
    <mergeCell ref="S131:S132"/>
    <mergeCell ref="U117:U118"/>
    <mergeCell ref="V117:V118"/>
    <mergeCell ref="T123:T124"/>
    <mergeCell ref="S123:S124"/>
    <mergeCell ref="U119:U120"/>
    <mergeCell ref="T119:T120"/>
    <mergeCell ref="W123:W124"/>
    <mergeCell ref="V123:V124"/>
    <mergeCell ref="F115:F120"/>
    <mergeCell ref="D115:D116"/>
    <mergeCell ref="S121:X121"/>
    <mergeCell ref="X115:X116"/>
    <mergeCell ref="T115:T116"/>
    <mergeCell ref="S115:S116"/>
    <mergeCell ref="W115:W116"/>
    <mergeCell ref="D123:D124"/>
    <mergeCell ref="C117:C118"/>
    <mergeCell ref="W117:W118"/>
    <mergeCell ref="W92:W93"/>
    <mergeCell ref="X94:X96"/>
    <mergeCell ref="X117:X118"/>
    <mergeCell ref="D119:D120"/>
    <mergeCell ref="E123:E128"/>
    <mergeCell ref="E115:E120"/>
    <mergeCell ref="U123:U124"/>
    <mergeCell ref="C115:C116"/>
    <mergeCell ref="V115:V116"/>
    <mergeCell ref="C119:C120"/>
    <mergeCell ref="U115:U116"/>
    <mergeCell ref="E131:E137"/>
    <mergeCell ref="G131:G137"/>
    <mergeCell ref="F131:F137"/>
    <mergeCell ref="C143:X143"/>
    <mergeCell ref="W140:W141"/>
    <mergeCell ref="G123:G128"/>
    <mergeCell ref="F123:F128"/>
    <mergeCell ref="S119:S120"/>
    <mergeCell ref="Q132:Q137"/>
    <mergeCell ref="O132:O137"/>
    <mergeCell ref="U131:U132"/>
    <mergeCell ref="E140:E141"/>
    <mergeCell ref="F140:F141"/>
    <mergeCell ref="C139:X139"/>
    <mergeCell ref="V107:V108"/>
    <mergeCell ref="W107:W108"/>
    <mergeCell ref="X107:X108"/>
    <mergeCell ref="W111:W112"/>
    <mergeCell ref="C111:C112"/>
    <mergeCell ref="C129:G129"/>
    <mergeCell ref="B158:B159"/>
    <mergeCell ref="D162:D163"/>
    <mergeCell ref="E162:E163"/>
    <mergeCell ref="C160:G160"/>
    <mergeCell ref="C161:X161"/>
    <mergeCell ref="G158:G159"/>
    <mergeCell ref="C162:C163"/>
    <mergeCell ref="U162:U163"/>
    <mergeCell ref="T162:T163"/>
    <mergeCell ref="S162:S163"/>
    <mergeCell ref="W162:W163"/>
    <mergeCell ref="T158:T159"/>
    <mergeCell ref="C146:C147"/>
    <mergeCell ref="P132:P137"/>
    <mergeCell ref="E154:E155"/>
    <mergeCell ref="G140:G141"/>
    <mergeCell ref="C138:G138"/>
    <mergeCell ref="W144:W145"/>
    <mergeCell ref="X144:X145"/>
    <mergeCell ref="X146:X147"/>
    <mergeCell ref="W146:W147"/>
    <mergeCell ref="V146:V147"/>
    <mergeCell ref="U146:U147"/>
    <mergeCell ref="C149:X149"/>
    <mergeCell ref="X150:X151"/>
    <mergeCell ref="S150:S151"/>
    <mergeCell ref="T150:T151"/>
    <mergeCell ref="G42:G47"/>
    <mergeCell ref="C70:C71"/>
    <mergeCell ref="F66:F75"/>
    <mergeCell ref="D80:D81"/>
    <mergeCell ref="C65:X65"/>
    <mergeCell ref="T50:T51"/>
    <mergeCell ref="S50:S51"/>
    <mergeCell ref="X60:X61"/>
    <mergeCell ref="W60:W61"/>
    <mergeCell ref="S60:S61"/>
    <mergeCell ref="U58:U59"/>
    <mergeCell ref="T58:T59"/>
    <mergeCell ref="V50:V51"/>
    <mergeCell ref="C76:G76"/>
    <mergeCell ref="X78:X79"/>
    <mergeCell ref="U50:U51"/>
    <mergeCell ref="V54:V55"/>
    <mergeCell ref="D70:D71"/>
    <mergeCell ref="C72:C75"/>
    <mergeCell ref="S58:S59"/>
    <mergeCell ref="S56:X56"/>
    <mergeCell ref="C62:C63"/>
    <mergeCell ref="T60:T61"/>
    <mergeCell ref="G58:G63"/>
    <mergeCell ref="E50:E55"/>
    <mergeCell ref="S76:X76"/>
    <mergeCell ref="S64:X64"/>
    <mergeCell ref="V78:V79"/>
    <mergeCell ref="F50:F55"/>
    <mergeCell ref="U62:U63"/>
    <mergeCell ref="C58:C59"/>
    <mergeCell ref="C60:C61"/>
    <mergeCell ref="F82:F83"/>
    <mergeCell ref="G82:G83"/>
    <mergeCell ref="K82:K83"/>
    <mergeCell ref="F78:F81"/>
    <mergeCell ref="G78:G81"/>
    <mergeCell ref="D82:D83"/>
    <mergeCell ref="E82:E89"/>
    <mergeCell ref="U82:U83"/>
    <mergeCell ref="S62:S63"/>
    <mergeCell ref="I82:I83"/>
    <mergeCell ref="J82:J83"/>
    <mergeCell ref="X58:X59"/>
    <mergeCell ref="C64:G64"/>
    <mergeCell ref="S80:S81"/>
    <mergeCell ref="R82:R83"/>
    <mergeCell ref="S82:S89"/>
    <mergeCell ref="C57:X57"/>
    <mergeCell ref="D73:D74"/>
    <mergeCell ref="D60:D61"/>
    <mergeCell ref="A42:A47"/>
    <mergeCell ref="D42:D43"/>
    <mergeCell ref="C42:C43"/>
    <mergeCell ref="D44:D45"/>
    <mergeCell ref="A17:A29"/>
    <mergeCell ref="B17:B29"/>
    <mergeCell ref="B32:B39"/>
    <mergeCell ref="H82:H83"/>
    <mergeCell ref="E66:E75"/>
    <mergeCell ref="C90:G90"/>
    <mergeCell ref="X62:X63"/>
    <mergeCell ref="W62:W63"/>
    <mergeCell ref="W66:W67"/>
    <mergeCell ref="L82:L83"/>
    <mergeCell ref="B78:B89"/>
    <mergeCell ref="A78:A89"/>
    <mergeCell ref="V62:V63"/>
    <mergeCell ref="T62:T63"/>
    <mergeCell ref="C77:X77"/>
    <mergeCell ref="E78:E81"/>
    <mergeCell ref="V80:V81"/>
    <mergeCell ref="U80:U81"/>
    <mergeCell ref="C82:C89"/>
    <mergeCell ref="C78:C79"/>
    <mergeCell ref="T80:T81"/>
    <mergeCell ref="D78:D79"/>
    <mergeCell ref="C80:C81"/>
    <mergeCell ref="S78:S79"/>
    <mergeCell ref="U78:U79"/>
    <mergeCell ref="T78:T79"/>
    <mergeCell ref="G66:G75"/>
    <mergeCell ref="W78:W79"/>
    <mergeCell ref="A66:A75"/>
    <mergeCell ref="C66:C69"/>
    <mergeCell ref="E58:E63"/>
    <mergeCell ref="A50:A55"/>
    <mergeCell ref="B50:B55"/>
    <mergeCell ref="X54:X55"/>
    <mergeCell ref="W54:W55"/>
    <mergeCell ref="U54:U55"/>
    <mergeCell ref="D62:D63"/>
    <mergeCell ref="W50:W51"/>
    <mergeCell ref="W58:W59"/>
    <mergeCell ref="V58:V59"/>
    <mergeCell ref="V60:V61"/>
    <mergeCell ref="U60:U61"/>
    <mergeCell ref="G50:G55"/>
    <mergeCell ref="T54:T55"/>
    <mergeCell ref="X50:X51"/>
    <mergeCell ref="A58:A63"/>
    <mergeCell ref="B58:B63"/>
    <mergeCell ref="S54:S55"/>
    <mergeCell ref="S52:S53"/>
    <mergeCell ref="T52:T53"/>
    <mergeCell ref="U52:U53"/>
    <mergeCell ref="V52:V53"/>
    <mergeCell ref="W52:W53"/>
    <mergeCell ref="X52:X53"/>
    <mergeCell ref="C50:C53"/>
    <mergeCell ref="C54:C55"/>
    <mergeCell ref="D54:D55"/>
    <mergeCell ref="C56:G56"/>
    <mergeCell ref="F58:F63"/>
    <mergeCell ref="X32:X39"/>
    <mergeCell ref="W32:W39"/>
    <mergeCell ref="V32:V39"/>
    <mergeCell ref="S40:X40"/>
    <mergeCell ref="C48:G48"/>
    <mergeCell ref="C22:C23"/>
    <mergeCell ref="D22:D23"/>
    <mergeCell ref="D38:D39"/>
    <mergeCell ref="C38:C39"/>
    <mergeCell ref="C46:C47"/>
    <mergeCell ref="D46:D47"/>
    <mergeCell ref="C20:C21"/>
    <mergeCell ref="D20:D21"/>
    <mergeCell ref="C28:C29"/>
    <mergeCell ref="I12:I13"/>
    <mergeCell ref="N12:O12"/>
    <mergeCell ref="D28:D29"/>
    <mergeCell ref="S48:X48"/>
    <mergeCell ref="S26:S29"/>
    <mergeCell ref="U26:U29"/>
    <mergeCell ref="X26:X29"/>
    <mergeCell ref="C32:C33"/>
    <mergeCell ref="D32:D33"/>
    <mergeCell ref="C40:G40"/>
    <mergeCell ref="V17:V25"/>
    <mergeCell ref="C30:G30"/>
    <mergeCell ref="W17:W25"/>
    <mergeCell ref="X17:X25"/>
    <mergeCell ref="W26:W29"/>
    <mergeCell ref="V26:V29"/>
    <mergeCell ref="C44:C45"/>
    <mergeCell ref="F42:F47"/>
    <mergeCell ref="A32:A39"/>
    <mergeCell ref="E17:E29"/>
    <mergeCell ref="G32:G39"/>
    <mergeCell ref="F32:F39"/>
    <mergeCell ref="E32:E39"/>
    <mergeCell ref="C121:G121"/>
    <mergeCell ref="C156:G156"/>
    <mergeCell ref="W97:W103"/>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M12:M13"/>
    <mergeCell ref="I10:L11"/>
    <mergeCell ref="L12:L13"/>
    <mergeCell ref="U17:U25"/>
    <mergeCell ref="K338:L338"/>
    <mergeCell ref="A340:K340"/>
    <mergeCell ref="G271:G277"/>
    <mergeCell ref="A310:A313"/>
    <mergeCell ref="B310:B313"/>
    <mergeCell ref="C310:C313"/>
    <mergeCell ref="D310:D313"/>
    <mergeCell ref="A303:A307"/>
    <mergeCell ref="E310:E313"/>
    <mergeCell ref="Y9:Y314"/>
    <mergeCell ref="B316:G316"/>
    <mergeCell ref="U11:X11"/>
    <mergeCell ref="S316:X316"/>
    <mergeCell ref="S30:X30"/>
    <mergeCell ref="A14:X14"/>
    <mergeCell ref="E10:E13"/>
    <mergeCell ref="B315:G315"/>
    <mergeCell ref="D17:D19"/>
    <mergeCell ref="C17:C19"/>
    <mergeCell ref="C16:X16"/>
    <mergeCell ref="S10:X10"/>
    <mergeCell ref="M10:P11"/>
    <mergeCell ref="B10:B13"/>
    <mergeCell ref="G10:G13"/>
    <mergeCell ref="H10:H13"/>
    <mergeCell ref="A166:A167"/>
    <mergeCell ref="S140:S141"/>
    <mergeCell ref="C258:G258"/>
    <mergeCell ref="S258:X258"/>
    <mergeCell ref="B301:X301"/>
    <mergeCell ref="F271:F277"/>
    <mergeCell ref="B260:X260"/>
    <mergeCell ref="A334:D334"/>
    <mergeCell ref="E262:E270"/>
    <mergeCell ref="F262:F270"/>
    <mergeCell ref="I272:I277"/>
    <mergeCell ref="C297:C298"/>
    <mergeCell ref="D297:D298"/>
    <mergeCell ref="D278:D285"/>
    <mergeCell ref="A278:A292"/>
    <mergeCell ref="B278:B292"/>
    <mergeCell ref="C278:C292"/>
    <mergeCell ref="E333:F333"/>
    <mergeCell ref="A262:A277"/>
    <mergeCell ref="A295:A298"/>
    <mergeCell ref="B295:B298"/>
    <mergeCell ref="C303:C307"/>
    <mergeCell ref="D303:D307"/>
    <mergeCell ref="H306:H307"/>
    <mergeCell ref="C309:X309"/>
    <mergeCell ref="X310:X313"/>
    <mergeCell ref="F310:F313"/>
    <mergeCell ref="G310:G313"/>
    <mergeCell ref="T310:T313"/>
    <mergeCell ref="U310:U313"/>
    <mergeCell ref="V310:V313"/>
    <mergeCell ref="W297:W298"/>
    <mergeCell ref="N263:N268"/>
    <mergeCell ref="O263:O268"/>
    <mergeCell ref="P263:P268"/>
    <mergeCell ref="C262:C277"/>
    <mergeCell ref="S271:S272"/>
    <mergeCell ref="L272:L277"/>
    <mergeCell ref="E271:E277"/>
    <mergeCell ref="S315:X315"/>
    <mergeCell ref="R279:R284"/>
    <mergeCell ref="X242:X243"/>
    <mergeCell ref="E238:E239"/>
    <mergeCell ref="F238:F239"/>
    <mergeCell ref="D246:D247"/>
    <mergeCell ref="A342:K342"/>
    <mergeCell ref="A338:D338"/>
    <mergeCell ref="A336:D336"/>
    <mergeCell ref="F306:F307"/>
    <mergeCell ref="G306:G307"/>
    <mergeCell ref="A335:D335"/>
    <mergeCell ref="A323:D326"/>
    <mergeCell ref="G238:G239"/>
    <mergeCell ref="A238:A239"/>
    <mergeCell ref="B238:B239"/>
    <mergeCell ref="C238:C239"/>
    <mergeCell ref="D238:D239"/>
    <mergeCell ref="C254:C257"/>
    <mergeCell ref="C253:X253"/>
    <mergeCell ref="S250:X250"/>
    <mergeCell ref="S242:S243"/>
    <mergeCell ref="T246:T247"/>
    <mergeCell ref="A254:A257"/>
    <mergeCell ref="U242:U243"/>
    <mergeCell ref="B262:B277"/>
    <mergeCell ref="A341:K341"/>
    <mergeCell ref="A331:D331"/>
    <mergeCell ref="A329:D329"/>
    <mergeCell ref="A330:D330"/>
    <mergeCell ref="A337:D337"/>
    <mergeCell ref="A332:D332"/>
    <mergeCell ref="I306:I307"/>
    <mergeCell ref="C302:X302"/>
    <mergeCell ref="L287:L292"/>
    <mergeCell ref="K287:K292"/>
    <mergeCell ref="J287:J292"/>
    <mergeCell ref="N287:N292"/>
    <mergeCell ref="M287:M292"/>
    <mergeCell ref="U303:U304"/>
    <mergeCell ref="V303:V304"/>
    <mergeCell ref="D286:D292"/>
    <mergeCell ref="X295:X296"/>
    <mergeCell ref="U295:U296"/>
    <mergeCell ref="S286:S287"/>
    <mergeCell ref="T286:T287"/>
    <mergeCell ref="W286:W287"/>
    <mergeCell ref="H287:H292"/>
    <mergeCell ref="S299:X299"/>
    <mergeCell ref="X297:X298"/>
    <mergeCell ref="F286:F292"/>
    <mergeCell ref="G286:G292"/>
    <mergeCell ref="P287:P292"/>
    <mergeCell ref="O287:O292"/>
    <mergeCell ref="I287:I292"/>
    <mergeCell ref="E295:E298"/>
    <mergeCell ref="S300:X300"/>
    <mergeCell ref="V297:V298"/>
    <mergeCell ref="T297:T298"/>
    <mergeCell ref="W303:W304"/>
    <mergeCell ref="B300:G300"/>
    <mergeCell ref="D295:D296"/>
    <mergeCell ref="C295:C296"/>
    <mergeCell ref="S297:S298"/>
    <mergeCell ref="X254:X255"/>
    <mergeCell ref="A212:A213"/>
    <mergeCell ref="C237:X237"/>
    <mergeCell ref="X238:X239"/>
    <mergeCell ref="V238:V239"/>
    <mergeCell ref="T238:T239"/>
    <mergeCell ref="T140:T141"/>
    <mergeCell ref="C140:C141"/>
    <mergeCell ref="S142:X142"/>
    <mergeCell ref="V140:V141"/>
    <mergeCell ref="C142:G142"/>
    <mergeCell ref="D140:D141"/>
    <mergeCell ref="U140:U141"/>
    <mergeCell ref="C220:G220"/>
    <mergeCell ref="S220:X220"/>
    <mergeCell ref="F218:F219"/>
    <mergeCell ref="W218:W219"/>
    <mergeCell ref="G218:G219"/>
    <mergeCell ref="E170:E178"/>
    <mergeCell ref="F158:F159"/>
    <mergeCell ref="V158:V159"/>
    <mergeCell ref="X162:X163"/>
    <mergeCell ref="U158:U159"/>
    <mergeCell ref="E158:E159"/>
    <mergeCell ref="A218:A219"/>
    <mergeCell ref="C170:C178"/>
    <mergeCell ref="F170:F178"/>
    <mergeCell ref="G170:G178"/>
    <mergeCell ref="A187:A199"/>
    <mergeCell ref="A170:A178"/>
    <mergeCell ref="C169:X169"/>
    <mergeCell ref="C208:G208"/>
    <mergeCell ref="C180:X180"/>
    <mergeCell ref="X173:X178"/>
    <mergeCell ref="W173:W178"/>
    <mergeCell ref="V173:V178"/>
    <mergeCell ref="U181:U182"/>
    <mergeCell ref="V181:V182"/>
    <mergeCell ref="W181:W182"/>
    <mergeCell ref="X181:X182"/>
    <mergeCell ref="U187:U199"/>
    <mergeCell ref="U173:U178"/>
    <mergeCell ref="V183:V184"/>
    <mergeCell ref="W183:W184"/>
    <mergeCell ref="U202:U203"/>
    <mergeCell ref="V202:V203"/>
    <mergeCell ref="W202:W203"/>
    <mergeCell ref="X202:X203"/>
    <mergeCell ref="C202:C203"/>
    <mergeCell ref="D202:D203"/>
    <mergeCell ref="E202:E203"/>
    <mergeCell ref="F202:F203"/>
    <mergeCell ref="U218:U219"/>
    <mergeCell ref="E222:E223"/>
    <mergeCell ref="C221:X221"/>
    <mergeCell ref="E218:E219"/>
    <mergeCell ref="X204:X205"/>
    <mergeCell ref="F183:F184"/>
    <mergeCell ref="G183:G184"/>
    <mergeCell ref="E212:E213"/>
    <mergeCell ref="F212:F213"/>
    <mergeCell ref="W212:W213"/>
    <mergeCell ref="X212:X213"/>
    <mergeCell ref="S214:X214"/>
    <mergeCell ref="G212:G213"/>
    <mergeCell ref="C214:G214"/>
    <mergeCell ref="S179:X179"/>
    <mergeCell ref="B216:X216"/>
    <mergeCell ref="B218:B219"/>
    <mergeCell ref="B202:B203"/>
    <mergeCell ref="X183:X184"/>
    <mergeCell ref="C185:G185"/>
    <mergeCell ref="U210:U211"/>
    <mergeCell ref="V210:V211"/>
    <mergeCell ref="W210:W211"/>
    <mergeCell ref="X210:X211"/>
    <mergeCell ref="U204:U205"/>
    <mergeCell ref="V204:V205"/>
    <mergeCell ref="W204:W205"/>
    <mergeCell ref="B187:B199"/>
    <mergeCell ref="B183:B184"/>
    <mergeCell ref="X218:X219"/>
    <mergeCell ref="B222:B223"/>
    <mergeCell ref="S208:X208"/>
    <mergeCell ref="C236:G236"/>
    <mergeCell ref="Q227:Q235"/>
    <mergeCell ref="P227:P235"/>
    <mergeCell ref="O227:O235"/>
    <mergeCell ref="B226:B235"/>
    <mergeCell ref="N227:N235"/>
    <mergeCell ref="A222:A223"/>
    <mergeCell ref="D226:D235"/>
    <mergeCell ref="C226:C235"/>
    <mergeCell ref="A226:A235"/>
    <mergeCell ref="C225:X225"/>
    <mergeCell ref="J227:J235"/>
    <mergeCell ref="I227:I235"/>
    <mergeCell ref="H227:H235"/>
    <mergeCell ref="G226:G235"/>
    <mergeCell ref="F226:F235"/>
    <mergeCell ref="R227:R235"/>
    <mergeCell ref="D222:D223"/>
    <mergeCell ref="F222:F223"/>
    <mergeCell ref="K227:K235"/>
    <mergeCell ref="X226:X227"/>
    <mergeCell ref="V226:V227"/>
    <mergeCell ref="S226:S227"/>
    <mergeCell ref="C224:G224"/>
    <mergeCell ref="C222:C223"/>
    <mergeCell ref="T222:T223"/>
    <mergeCell ref="S222:S223"/>
    <mergeCell ref="V222:V223"/>
    <mergeCell ref="U222:U223"/>
    <mergeCell ref="X222:X223"/>
    <mergeCell ref="W222:W223"/>
    <mergeCell ref="G222:G223"/>
    <mergeCell ref="R255:R257"/>
    <mergeCell ref="Q255:Q257"/>
    <mergeCell ref="B252:X252"/>
    <mergeCell ref="C250:G250"/>
    <mergeCell ref="W254:W255"/>
    <mergeCell ref="D248:D249"/>
    <mergeCell ref="C248:C249"/>
    <mergeCell ref="U246:U247"/>
    <mergeCell ref="W248:W249"/>
    <mergeCell ref="V254:V255"/>
    <mergeCell ref="B246:B249"/>
    <mergeCell ref="C246:C247"/>
    <mergeCell ref="F246:F249"/>
    <mergeCell ref="J255:J257"/>
    <mergeCell ref="I255:I257"/>
    <mergeCell ref="H255:H257"/>
    <mergeCell ref="S251:X251"/>
    <mergeCell ref="V248:V249"/>
    <mergeCell ref="S254:S255"/>
    <mergeCell ref="B251:G251"/>
    <mergeCell ref="E246:E249"/>
    <mergeCell ref="W246:W247"/>
    <mergeCell ref="V246:V247"/>
    <mergeCell ref="U254:U255"/>
    <mergeCell ref="L255:L257"/>
    <mergeCell ref="K255:K257"/>
    <mergeCell ref="O255:O257"/>
    <mergeCell ref="M255:M257"/>
    <mergeCell ref="N255:N257"/>
    <mergeCell ref="B254:B257"/>
    <mergeCell ref="G254:G257"/>
    <mergeCell ref="P255:P257"/>
    <mergeCell ref="U271:U272"/>
    <mergeCell ref="T262:T263"/>
    <mergeCell ref="U262:U263"/>
    <mergeCell ref="W271:W272"/>
    <mergeCell ref="K272:K277"/>
    <mergeCell ref="C261:X261"/>
    <mergeCell ref="M272:M277"/>
    <mergeCell ref="J272:J277"/>
    <mergeCell ref="T271:T272"/>
    <mergeCell ref="R272:R277"/>
    <mergeCell ref="Q272:Q277"/>
    <mergeCell ref="P272:P277"/>
    <mergeCell ref="H272:H277"/>
    <mergeCell ref="V262:V263"/>
    <mergeCell ref="W262:W263"/>
    <mergeCell ref="D262:D270"/>
    <mergeCell ref="Q263:Q268"/>
    <mergeCell ref="R263:R268"/>
    <mergeCell ref="H263:H268"/>
    <mergeCell ref="I263:I268"/>
    <mergeCell ref="J263:J268"/>
    <mergeCell ref="K263:K268"/>
    <mergeCell ref="L263:L268"/>
    <mergeCell ref="M263:M268"/>
    <mergeCell ref="O279:O284"/>
    <mergeCell ref="P279:P284"/>
    <mergeCell ref="E286:E292"/>
    <mergeCell ref="C293:G293"/>
    <mergeCell ref="E278:E285"/>
    <mergeCell ref="C294:X294"/>
    <mergeCell ref="U286:U287"/>
    <mergeCell ref="D212:D213"/>
    <mergeCell ref="F17:F29"/>
    <mergeCell ref="U32:U39"/>
    <mergeCell ref="T32:T39"/>
    <mergeCell ref="S32:S39"/>
    <mergeCell ref="C31:X31"/>
    <mergeCell ref="C34:C35"/>
    <mergeCell ref="D34:D35"/>
    <mergeCell ref="C36:C37"/>
    <mergeCell ref="D36:D37"/>
    <mergeCell ref="T17:T29"/>
    <mergeCell ref="G17:G29"/>
    <mergeCell ref="C26:C27"/>
    <mergeCell ref="D26:D27"/>
    <mergeCell ref="C24:C25"/>
    <mergeCell ref="D24:D25"/>
    <mergeCell ref="S17:S25"/>
    <mergeCell ref="S259:X259"/>
    <mergeCell ref="B259:G259"/>
    <mergeCell ref="X271:X272"/>
    <mergeCell ref="D271:D277"/>
    <mergeCell ref="G262:G270"/>
    <mergeCell ref="S262:S263"/>
    <mergeCell ref="V271:V272"/>
    <mergeCell ref="X262:X263"/>
    <mergeCell ref="C41:X41"/>
    <mergeCell ref="E42:E47"/>
    <mergeCell ref="B150:B151"/>
    <mergeCell ref="D150:D151"/>
    <mergeCell ref="S148:X148"/>
    <mergeCell ref="E146:E147"/>
    <mergeCell ref="F146:F147"/>
    <mergeCell ref="G146:G147"/>
    <mergeCell ref="B42:B47"/>
    <mergeCell ref="C49:X49"/>
    <mergeCell ref="X42:X47"/>
    <mergeCell ref="W42:W47"/>
    <mergeCell ref="V42:V47"/>
    <mergeCell ref="U42:U47"/>
    <mergeCell ref="T42:T47"/>
    <mergeCell ref="S42:S47"/>
    <mergeCell ref="B66:B75"/>
    <mergeCell ref="W82:W83"/>
    <mergeCell ref="X82:X83"/>
    <mergeCell ref="T82:T89"/>
    <mergeCell ref="V82:V83"/>
    <mergeCell ref="W80:W81"/>
    <mergeCell ref="X97:X103"/>
    <mergeCell ref="X92:X93"/>
    <mergeCell ref="O82:O83"/>
    <mergeCell ref="W94:W96"/>
    <mergeCell ref="S90:X90"/>
    <mergeCell ref="T94:T96"/>
    <mergeCell ref="C91:X91"/>
    <mergeCell ref="M82:M83"/>
    <mergeCell ref="N82:N83"/>
    <mergeCell ref="X80:X81"/>
    <mergeCell ref="A140:A141"/>
    <mergeCell ref="A150:A151"/>
    <mergeCell ref="L306:L307"/>
    <mergeCell ref="J306:J307"/>
    <mergeCell ref="K306:K307"/>
    <mergeCell ref="C299:G299"/>
    <mergeCell ref="G295:G298"/>
    <mergeCell ref="B303:B307"/>
    <mergeCell ref="U297:U298"/>
    <mergeCell ref="V295:V296"/>
    <mergeCell ref="X286:X287"/>
    <mergeCell ref="R287:R292"/>
    <mergeCell ref="Q287:Q292"/>
    <mergeCell ref="S278:S279"/>
    <mergeCell ref="T278:T279"/>
    <mergeCell ref="U278:U279"/>
    <mergeCell ref="V286:V287"/>
    <mergeCell ref="X278:X279"/>
    <mergeCell ref="W295:W296"/>
    <mergeCell ref="Q279:Q284"/>
    <mergeCell ref="T295:T296"/>
    <mergeCell ref="V278:V279"/>
    <mergeCell ref="U238:U239"/>
    <mergeCell ref="S240:X240"/>
    <mergeCell ref="S236:X236"/>
    <mergeCell ref="T218:T219"/>
    <mergeCell ref="T170:T172"/>
    <mergeCell ref="S170:S172"/>
    <mergeCell ref="X166:X167"/>
    <mergeCell ref="W166:W167"/>
    <mergeCell ref="V166:V167"/>
    <mergeCell ref="U166:U167"/>
    <mergeCell ref="K337:L337"/>
    <mergeCell ref="K336:L336"/>
    <mergeCell ref="K335:L335"/>
    <mergeCell ref="K334:L334"/>
    <mergeCell ref="A319:L319"/>
    <mergeCell ref="K333:L333"/>
    <mergeCell ref="K327:L327"/>
    <mergeCell ref="E328:F328"/>
    <mergeCell ref="E327:F327"/>
    <mergeCell ref="A333:D333"/>
    <mergeCell ref="A327:D327"/>
    <mergeCell ref="A328:D328"/>
    <mergeCell ref="G333:H333"/>
    <mergeCell ref="G330:H330"/>
    <mergeCell ref="G329:H329"/>
    <mergeCell ref="E323:F326"/>
    <mergeCell ref="E331:F331"/>
    <mergeCell ref="G323:H326"/>
    <mergeCell ref="G332:H332"/>
    <mergeCell ref="G331:H331"/>
    <mergeCell ref="I323:J326"/>
    <mergeCell ref="I332:J332"/>
    <mergeCell ref="I333:J333"/>
    <mergeCell ref="G328:H328"/>
    <mergeCell ref="G327:H327"/>
    <mergeCell ref="I329:J329"/>
    <mergeCell ref="E332:F332"/>
    <mergeCell ref="E330:F330"/>
    <mergeCell ref="E329:F329"/>
    <mergeCell ref="I328:J328"/>
    <mergeCell ref="I327:J327"/>
    <mergeCell ref="I330:J330"/>
    <mergeCell ref="G338:H338"/>
    <mergeCell ref="I338:J338"/>
    <mergeCell ref="E338:F338"/>
    <mergeCell ref="I337:J337"/>
    <mergeCell ref="I336:J336"/>
    <mergeCell ref="I335:J335"/>
    <mergeCell ref="I334:J334"/>
    <mergeCell ref="G337:H337"/>
    <mergeCell ref="E337:F337"/>
    <mergeCell ref="E336:F336"/>
    <mergeCell ref="G336:H336"/>
    <mergeCell ref="G335:H335"/>
    <mergeCell ref="G334:H334"/>
    <mergeCell ref="E335:F335"/>
    <mergeCell ref="E334:F334"/>
    <mergeCell ref="B170:B178"/>
    <mergeCell ref="C164:G164"/>
    <mergeCell ref="C218:C219"/>
    <mergeCell ref="B215:G215"/>
    <mergeCell ref="G278:G285"/>
    <mergeCell ref="C314:G314"/>
    <mergeCell ref="C308:G308"/>
    <mergeCell ref="I331:J331"/>
    <mergeCell ref="B321:L321"/>
    <mergeCell ref="K332:L332"/>
    <mergeCell ref="K331:L331"/>
    <mergeCell ref="K330:L330"/>
    <mergeCell ref="K329:L329"/>
    <mergeCell ref="K328:L328"/>
    <mergeCell ref="K323:L326"/>
    <mergeCell ref="B212:B213"/>
    <mergeCell ref="C212:C213"/>
    <mergeCell ref="M227:M235"/>
    <mergeCell ref="L227:L235"/>
    <mergeCell ref="S314:X314"/>
    <mergeCell ref="W310:W313"/>
    <mergeCell ref="X303:X304"/>
    <mergeCell ref="O272:O277"/>
    <mergeCell ref="N272:N277"/>
    <mergeCell ref="F303:F305"/>
    <mergeCell ref="G303:G305"/>
    <mergeCell ref="E303:E307"/>
    <mergeCell ref="P306:P307"/>
    <mergeCell ref="N306:N307"/>
    <mergeCell ref="O306:O307"/>
    <mergeCell ref="S310:S313"/>
    <mergeCell ref="M306:M307"/>
    <mergeCell ref="W278:W279"/>
    <mergeCell ref="Q306:Q307"/>
    <mergeCell ref="R306:R307"/>
    <mergeCell ref="S303:S304"/>
    <mergeCell ref="T303:T304"/>
    <mergeCell ref="S293:X293"/>
    <mergeCell ref="S308:X308"/>
    <mergeCell ref="S295:S296"/>
    <mergeCell ref="F278:F285"/>
    <mergeCell ref="H279:H284"/>
    <mergeCell ref="I279:I284"/>
    <mergeCell ref="J279:J284"/>
    <mergeCell ref="K279:K284"/>
    <mergeCell ref="L279:L284"/>
    <mergeCell ref="M279:M284"/>
    <mergeCell ref="F295:F298"/>
    <mergeCell ref="N279:N284"/>
    <mergeCell ref="T1:X1"/>
    <mergeCell ref="W6:X6"/>
    <mergeCell ref="S200:X200"/>
    <mergeCell ref="S173:S178"/>
    <mergeCell ref="S158:S159"/>
    <mergeCell ref="V162:V163"/>
    <mergeCell ref="X158:X159"/>
    <mergeCell ref="X187:X199"/>
    <mergeCell ref="W170:W172"/>
    <mergeCell ref="V170:V172"/>
    <mergeCell ref="C186:X186"/>
    <mergeCell ref="E187:E199"/>
    <mergeCell ref="V187:V199"/>
    <mergeCell ref="W187:W199"/>
    <mergeCell ref="X66:X67"/>
    <mergeCell ref="V66:V67"/>
    <mergeCell ref="U66:U67"/>
    <mergeCell ref="T66:T67"/>
    <mergeCell ref="S66:S67"/>
    <mergeCell ref="X170:X172"/>
    <mergeCell ref="P82:P83"/>
    <mergeCell ref="Q82:Q83"/>
    <mergeCell ref="S160:X160"/>
    <mergeCell ref="I132:I137"/>
    <mergeCell ref="T166:T167"/>
    <mergeCell ref="U170:U172"/>
    <mergeCell ref="S168:X168"/>
    <mergeCell ref="C168:G168"/>
    <mergeCell ref="T146:T147"/>
    <mergeCell ref="S146:S147"/>
    <mergeCell ref="V150:V151"/>
    <mergeCell ref="W150:W151"/>
    <mergeCell ref="A181:A182"/>
    <mergeCell ref="B181:B182"/>
    <mergeCell ref="C181:C182"/>
    <mergeCell ref="D181:D182"/>
    <mergeCell ref="E181:E182"/>
    <mergeCell ref="F181:F182"/>
    <mergeCell ref="G181:G182"/>
    <mergeCell ref="S181:S182"/>
    <mergeCell ref="T181:T182"/>
    <mergeCell ref="A206:A207"/>
    <mergeCell ref="B206:B207"/>
    <mergeCell ref="C206:C207"/>
    <mergeCell ref="D206:D207"/>
    <mergeCell ref="E206:E207"/>
    <mergeCell ref="F206:F207"/>
    <mergeCell ref="G206:G207"/>
    <mergeCell ref="S206:S207"/>
    <mergeCell ref="T206:T207"/>
    <mergeCell ref="S185:X185"/>
    <mergeCell ref="C183:C184"/>
    <mergeCell ref="A202:A203"/>
    <mergeCell ref="A183:A184"/>
    <mergeCell ref="C201:X201"/>
    <mergeCell ref="U206:U207"/>
    <mergeCell ref="V206:V207"/>
    <mergeCell ref="W206:W207"/>
    <mergeCell ref="X206:X207"/>
    <mergeCell ref="A210:A211"/>
    <mergeCell ref="B210:B211"/>
    <mergeCell ref="C210:C211"/>
    <mergeCell ref="D210:D211"/>
    <mergeCell ref="E210:E211"/>
    <mergeCell ref="F210:F211"/>
    <mergeCell ref="G210:G211"/>
    <mergeCell ref="S210:S211"/>
    <mergeCell ref="T210:T211"/>
    <mergeCell ref="A204:A205"/>
    <mergeCell ref="B204:B205"/>
    <mergeCell ref="C204:C205"/>
    <mergeCell ref="D204:D205"/>
    <mergeCell ref="E204:E205"/>
    <mergeCell ref="F204:F205"/>
    <mergeCell ref="G204:G205"/>
    <mergeCell ref="S204:S205"/>
    <mergeCell ref="T204:T205"/>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40" max="23" man="1"/>
    <brk id="71" max="23" man="1"/>
    <brk id="110" max="23" man="1"/>
    <brk id="156" max="23" man="1"/>
    <brk id="196" max="23" man="1"/>
    <brk id="224" max="23" man="1"/>
    <brk id="259" max="23" man="1"/>
    <brk id="299"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2022-10-28T06:35:24Z</cp:lastPrinted>
  <dcterms:created xsi:type="dcterms:W3CDTF">2012-09-04T10:49:59Z</dcterms:created>
  <dcterms:modified xsi:type="dcterms:W3CDTF">2022-11-07T09:20:31Z</dcterms:modified>
</cp:coreProperties>
</file>