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esktop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62913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N137" i="2"/>
  <c r="M137" i="2"/>
  <c r="L137" i="2"/>
  <c r="K137" i="2"/>
  <c r="T137" i="2"/>
  <c r="S137" i="2"/>
  <c r="R137" i="2"/>
  <c r="Q137" i="2"/>
  <c r="P137" i="2"/>
  <c r="O137" i="2"/>
  <c r="T134" i="2"/>
  <c r="S134" i="2"/>
  <c r="R134" i="2"/>
  <c r="Q134" i="2"/>
  <c r="P134" i="2"/>
  <c r="O134" i="2"/>
  <c r="N134" i="2"/>
  <c r="M134" i="2"/>
  <c r="L134" i="2"/>
  <c r="K134" i="2"/>
  <c r="K215" i="2" l="1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N139" i="2" s="1"/>
  <c r="M126" i="2"/>
  <c r="M139" i="2" s="1"/>
  <c r="L126" i="2"/>
  <c r="L139" i="2" s="1"/>
  <c r="K126" i="2"/>
  <c r="K139" i="2" s="1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s="1"/>
  <c r="K100" i="2" l="1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I216" i="2" s="1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Q139" i="2" s="1"/>
  <c r="R126" i="2"/>
  <c r="R139" i="2" s="1"/>
  <c r="S126" i="2"/>
  <c r="S139" i="2" s="1"/>
  <c r="T126" i="2"/>
  <c r="T139" i="2" s="1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<sst xmlns="http://schemas.openxmlformats.org/spreadsheetml/2006/main" count="585" uniqueCount="188">
  <si>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</si>
  <si>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</si>
  <si>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</si>
  <si>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</si>
  <si>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</si>
  <si>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</si>
  <si>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</si>
  <si>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</si>
  <si>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</si>
  <si>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</si>
  <si>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</si>
  <si>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</si>
  <si>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</si>
  <si>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</si>
  <si>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</si>
  <si>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</si>
  <si>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</si>
  <si>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</si>
  <si>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</si>
  <si>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</si>
  <si>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</si>
  <si>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</si>
  <si>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</si>
  <si>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</si>
  <si>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</si>
  <si>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</si>
  <si>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</si>
  <si>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</si>
  <si>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</si>
  <si>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</si>
  <si>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</si>
  <si>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</si>
  <si>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</si>
  <si>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</si>
  <si>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</si>
  <si>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</si>
  <si>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</si>
  <si>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</si>
  <si>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</si>
  <si>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</si>
  <si>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</si>
  <si>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</si>
  <si>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</si>
  <si>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</si>
  <si>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</si>
  <si>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</si>
  <si>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</si>
  <si>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</si>
  <si>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</si>
  <si>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</si>
  <si>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</si>
  <si>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</si>
  <si>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</si>
  <si>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</si>
  <si>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</si>
  <si>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</si>
  <si>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</si>
  <si>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</si>
  <si>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</si>
  <si>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</si>
  <si>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</si>
  <si>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</si>
  <si>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</si>
  <si>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</si>
  <si>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</si>
  <si>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</si>
  <si>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</si>
  <si>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</si>
  <si>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</si>
  <si>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</si>
  <si>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</si>
  <si>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</si>
  <si>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</si>
  <si>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</si>
  <si>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</si>
  <si>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</si>
  <si>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</si>
  <si>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</si>
  <si>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</si>
  <si>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</si>
  <si>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</si>
  <si>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</si>
  <si>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</si>
  <si>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</si>
  <si>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</si>
  <si>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</si>
  <si>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</si>
  <si>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</si>
  <si>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</si>
  <si>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</si>
  <si>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</si>
  <si>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</si>
  <si>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</si>
  <si>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</si>
  <si>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</si>
  <si>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</si>
  <si>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</si>
  <si>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</si>
  <si>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</si>
  <si>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</si>
  <si>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</si>
  <si>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</si>
  <si>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</si>
  <si>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</si>
  <si>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</si>
  <si>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</si>
  <si>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</si>
  <si>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</si>
  <si>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</si>
  <si>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</si>
  <si>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</si>
  <si>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</si>
  <si>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</si>
  <si>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</si>
  <si>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</si>
  <si>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</si>
  <si>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</si>
  <si>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</si>
  <si>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</si>
  <si>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</si>
  <si>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</si>
  <si>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</si>
  <si>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</si>
  <si>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</si>
  <si>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</si>
  <si>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</si>
  <si>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</si>
  <si>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</si>
  <si>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</si>
  <si>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</si>
  <si>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</si>
  <si>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</si>
  <si>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</si>
  <si>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</si>
  <si>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</si>
  <si>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</si>
  <si>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</si>
  <si>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</si>
  <si>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</si>
  <si>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</si>
  <si>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</si>
  <si>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</si>
  <si>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</si>
  <si>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</si>
  <si>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</si>
  <si>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</si>
  <si>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</si>
  <si>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</si>
  <si>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</si>
  <si>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</si>
  <si>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</si>
  <si>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</si>
  <si>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</si>
  <si>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</si>
  <si>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</si>
  <si>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</si>
  <si>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</si>
  <si>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</si>
  <si>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</si>
  <si>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</si>
  <si>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</si>
  <si>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</si>
  <si>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</si>
  <si>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</si>
  <si>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</si>
  <si>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</si>
  <si>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</si>
  <si>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</si>
  <si>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</si>
  <si>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</si>
  <si>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</si>
  <si>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</si>
  <si>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</si>
  <si>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</si>
  <si>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</si>
  <si>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</si>
  <si>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</si>
  <si>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</si>
  <si>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</si>
  <si>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</si>
  <si>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</si>
  <si>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</si>
  <si>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</si>
  <si>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</si>
  <si>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</si>
  <si>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</si>
  <si>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Alytaus r. Butrimonių gimnazijos Punios pradinio ugdymo skyrius</t>
  </si>
  <si>
    <t>PATVIRTINTA    
Alytaus rajono savivaldybės tarybos                    2022 m. vasario 17 d. sprendimu Nr. K-1 (Alytaus rajono savivaldybės tarybos 2022 m. spalio 27 d. sprendimo Nr. K-185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</si>
</sst>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49" fontId="13" fillId="4" borderId="26" xfId="0" applyNumberFormat="1" applyFont="1" applyFill="1" applyBorder="1" applyAlignment="1">
      <alignment horizontal="right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60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60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167" fontId="14" fillId="29" borderId="56" xfId="0" applyNumberFormat="1" applyFont="1" applyFill="1" applyBorder="1" applyAlignment="1">
      <alignment horizontal="center" vertical="center" wrapText="1"/>
    </xf>
    <xf numFmtId="49" fontId="15" fillId="0" borderId="48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167" fontId="14" fillId="0" borderId="6" xfId="0" applyNumberFormat="1" applyFont="1" applyFill="1" applyBorder="1" applyAlignment="1">
      <alignment horizontal="center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5" fontId="15" fillId="26" borderId="66" xfId="0" applyNumberFormat="1" applyFont="1" applyFill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49" fontId="15" fillId="0" borderId="33" xfId="0" applyNumberFormat="1" applyFont="1" applyBorder="1" applyAlignment="1">
      <alignment horizontal="center" vertical="center" textRotation="90"/>
    </xf>
    <xf numFmtId="0" fontId="10" fillId="0" borderId="0" xfId="0" applyFont="1" applyBorder="1" applyAlignment="1">
      <alignment horizontal="center" vertical="top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167" fontId="14" fillId="31" borderId="46" xfId="0" applyNumberFormat="1" applyFont="1" applyFill="1" applyBorder="1" applyAlignment="1">
      <alignment horizontal="center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0" fontId="15" fillId="26" borderId="32" xfId="0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0" fontId="12" fillId="0" borderId="0" xfId="35" applyFont="1" applyAlignment="1">
      <alignment horizontal="left" vertical="top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49" fontId="15" fillId="0" borderId="33" xfId="0" applyNumberFormat="1" applyFont="1" applyBorder="1" applyAlignment="1">
      <alignment horizontal="center" vertical="center"/>
    </xf>
    <xf numFmtId="0" fontId="17" fillId="0" borderId="0" xfId="31" applyFont="1" applyAlignment="1">
      <alignment horizontal="left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4" borderId="14" xfId="0" applyNumberFormat="1" applyFont="1" applyFill="1" applyBorder="1" applyAlignment="1">
      <alignment horizontal="right" vertical="center"/>
    </xf>
    <xf numFmtId="0" fontId="15" fillId="0" borderId="7" xfId="0" applyFont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49" fontId="13" fillId="26" borderId="39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49" fontId="13" fillId="4" borderId="9" xfId="0" applyNumberFormat="1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49" fontId="15" fillId="0" borderId="15" xfId="0" applyNumberFormat="1" applyFont="1" applyBorder="1" applyAlignment="1">
      <alignment horizontal="center" vertical="center"/>
    </xf>
    <xf numFmtId="0" fontId="15" fillId="0" borderId="29" xfId="0" applyFont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B28" zoomScaleNormal="100" zoomScaleSheetLayoutView="100" workbookViewId="0">
      <selection activeCell="L28" sqref="C8:Z196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5" style="2" customWidth="1"/>
    <col min="6" max="6" width="25.88671875" style="2" customWidth="1"/>
    <col min="7" max="7" width="5.6640625" style="2" customWidth="1"/>
    <col min="8" max="8" width="9.109375" style="3" customWidth="1"/>
    <col min="9" max="9" width="6.88671875" style="3" customWidth="1"/>
    <col min="10" max="10" width="7" style="3" customWidth="1"/>
    <col min="11" max="12" width="6.44140625" style="2" bestFit="1" customWidth="1"/>
    <col min="13" max="13" width="6.109375" style="2" customWidth="1"/>
    <col min="14" max="14" width="6.5546875" style="2" customWidth="1"/>
    <col min="15" max="15" width="6.6640625" style="2" customWidth="1"/>
    <col min="16" max="16" width="6.5546875" style="2" customWidth="1"/>
    <col min="17" max="17" width="7.33203125" style="2" customWidth="1"/>
    <col min="18" max="18" width="7" style="2" customWidth="1"/>
    <col min="19" max="20" width="6.88671875" style="4" customWidth="1"/>
    <col min="21" max="21" width="23" style="4" customWidth="1"/>
    <col min="22" max="22" width="9.6640625" style="4" customWidth="1"/>
    <col min="23" max="26" width="7.4414062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94.5" customHeight="1" x14ac:dyDescent="0.25">
      <c r="V1" s="497" t="s">
        <v>187</v>
      </c>
      <c r="W1" s="498"/>
      <c r="X1" s="498"/>
      <c r="Y1" s="498"/>
      <c r="Z1" s="498"/>
    </row>
    <row r="2" spans="3:78" ht="15.6" x14ac:dyDescent="0.25">
      <c r="Y2" s="507" t="s">
        <v>37</v>
      </c>
      <c r="Z2" s="507"/>
    </row>
    <row r="3" spans="3:78" ht="4.5" hidden="1" customHeight="1" x14ac:dyDescent="0.25">
      <c r="Y3" s="510"/>
      <c r="Z3" s="510"/>
    </row>
    <row r="4" spans="3:78" ht="32.25" customHeight="1" x14ac:dyDescent="0.25">
      <c r="C4" s="506" t="s">
        <v>171</v>
      </c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506"/>
      <c r="U4" s="506"/>
      <c r="V4" s="506"/>
      <c r="W4" s="506"/>
      <c r="X4" s="506"/>
      <c r="Y4" s="506"/>
      <c r="Z4" s="506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6" x14ac:dyDescent="0.25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499" t="s">
        <v>12</v>
      </c>
      <c r="Z5" s="499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5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3"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</row>
    <row r="8" spans="3:78" ht="20.25" customHeight="1" thickBot="1" x14ac:dyDescent="0.3">
      <c r="C8" s="511" t="s">
        <v>0</v>
      </c>
      <c r="D8" s="409" t="s">
        <v>1</v>
      </c>
      <c r="E8" s="409" t="s">
        <v>2</v>
      </c>
      <c r="F8" s="413" t="s">
        <v>11</v>
      </c>
      <c r="G8" s="409" t="s">
        <v>3</v>
      </c>
      <c r="H8" s="417" t="s">
        <v>4</v>
      </c>
      <c r="I8" s="424" t="s">
        <v>10</v>
      </c>
      <c r="J8" s="428" t="s">
        <v>14</v>
      </c>
      <c r="K8" s="395" t="s">
        <v>172</v>
      </c>
      <c r="L8" s="396"/>
      <c r="M8" s="396"/>
      <c r="N8" s="397"/>
      <c r="O8" s="395" t="s">
        <v>173</v>
      </c>
      <c r="P8" s="396"/>
      <c r="Q8" s="396"/>
      <c r="R8" s="397"/>
      <c r="S8" s="428" t="s">
        <v>156</v>
      </c>
      <c r="T8" s="508" t="s">
        <v>174</v>
      </c>
      <c r="U8" s="502" t="s">
        <v>15</v>
      </c>
      <c r="V8" s="389"/>
      <c r="W8" s="389"/>
      <c r="X8" s="389"/>
      <c r="Y8" s="389"/>
      <c r="Z8" s="390"/>
      <c r="AA8" s="385"/>
    </row>
    <row r="9" spans="3:78" ht="13.5" customHeight="1" thickBot="1" x14ac:dyDescent="0.3">
      <c r="C9" s="512"/>
      <c r="D9" s="410"/>
      <c r="E9" s="410"/>
      <c r="F9" s="414"/>
      <c r="G9" s="410"/>
      <c r="H9" s="418"/>
      <c r="I9" s="425"/>
      <c r="J9" s="429"/>
      <c r="K9" s="398"/>
      <c r="L9" s="399"/>
      <c r="M9" s="399"/>
      <c r="N9" s="400"/>
      <c r="O9" s="398"/>
      <c r="P9" s="399"/>
      <c r="Q9" s="399"/>
      <c r="R9" s="400"/>
      <c r="S9" s="429"/>
      <c r="T9" s="509"/>
      <c r="U9" s="503" t="s">
        <v>9</v>
      </c>
      <c r="V9" s="500" t="s">
        <v>16</v>
      </c>
      <c r="W9" s="389" t="s">
        <v>17</v>
      </c>
      <c r="X9" s="389"/>
      <c r="Y9" s="389"/>
      <c r="Z9" s="390"/>
      <c r="AA9" s="385"/>
    </row>
    <row r="10" spans="3:78" ht="22.5" customHeight="1" x14ac:dyDescent="0.25">
      <c r="C10" s="430"/>
      <c r="D10" s="411"/>
      <c r="E10" s="411"/>
      <c r="F10" s="415"/>
      <c r="G10" s="411"/>
      <c r="H10" s="419"/>
      <c r="I10" s="426"/>
      <c r="J10" s="429"/>
      <c r="K10" s="430" t="s">
        <v>5</v>
      </c>
      <c r="L10" s="394" t="s">
        <v>6</v>
      </c>
      <c r="M10" s="394"/>
      <c r="N10" s="401" t="s">
        <v>7</v>
      </c>
      <c r="O10" s="430" t="s">
        <v>5</v>
      </c>
      <c r="P10" s="394" t="s">
        <v>6</v>
      </c>
      <c r="Q10" s="394"/>
      <c r="R10" s="406" t="s">
        <v>7</v>
      </c>
      <c r="S10" s="429"/>
      <c r="T10" s="509"/>
      <c r="U10" s="504"/>
      <c r="V10" s="513"/>
      <c r="W10" s="500" t="s">
        <v>157</v>
      </c>
      <c r="X10" s="500" t="s">
        <v>175</v>
      </c>
      <c r="Y10" s="500" t="s">
        <v>158</v>
      </c>
      <c r="Z10" s="500" t="s">
        <v>176</v>
      </c>
      <c r="AA10" s="385"/>
    </row>
    <row r="11" spans="3:78" ht="94.5" customHeight="1" thickBot="1" x14ac:dyDescent="0.3">
      <c r="C11" s="431"/>
      <c r="D11" s="412"/>
      <c r="E11" s="412"/>
      <c r="F11" s="416"/>
      <c r="G11" s="412"/>
      <c r="H11" s="420"/>
      <c r="I11" s="427"/>
      <c r="J11" s="429"/>
      <c r="K11" s="431"/>
      <c r="L11" s="234" t="s">
        <v>5</v>
      </c>
      <c r="M11" s="17" t="s">
        <v>8</v>
      </c>
      <c r="N11" s="402"/>
      <c r="O11" s="431"/>
      <c r="P11" s="234" t="s">
        <v>5</v>
      </c>
      <c r="Q11" s="17" t="s">
        <v>8</v>
      </c>
      <c r="R11" s="407"/>
      <c r="S11" s="429"/>
      <c r="T11" s="509"/>
      <c r="U11" s="505"/>
      <c r="V11" s="501"/>
      <c r="W11" s="501"/>
      <c r="X11" s="501"/>
      <c r="Y11" s="501"/>
      <c r="Z11" s="501"/>
      <c r="AA11" s="385"/>
    </row>
    <row r="12" spans="3:78" ht="16.5" customHeight="1" thickBot="1" x14ac:dyDescent="0.3">
      <c r="C12" s="403" t="s">
        <v>47</v>
      </c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4"/>
      <c r="Z12" s="405"/>
      <c r="AA12" s="385"/>
    </row>
    <row r="13" spans="3:78" s="5" customFormat="1" ht="15" customHeight="1" thickBot="1" x14ac:dyDescent="0.3">
      <c r="C13" s="18" t="s">
        <v>38</v>
      </c>
      <c r="D13" s="372" t="s">
        <v>48</v>
      </c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4"/>
      <c r="AA13" s="385"/>
    </row>
    <row r="14" spans="3:78" s="5" customFormat="1" ht="15.75" customHeight="1" thickBot="1" x14ac:dyDescent="0.3">
      <c r="C14" s="204" t="s">
        <v>38</v>
      </c>
      <c r="D14" s="207" t="s">
        <v>38</v>
      </c>
      <c r="E14" s="375" t="s">
        <v>49</v>
      </c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6"/>
      <c r="AA14" s="385"/>
    </row>
    <row r="15" spans="3:78" s="5" customFormat="1" ht="15" customHeight="1" x14ac:dyDescent="0.25">
      <c r="C15" s="245" t="s">
        <v>38</v>
      </c>
      <c r="D15" s="255" t="s">
        <v>38</v>
      </c>
      <c r="E15" s="366" t="s">
        <v>38</v>
      </c>
      <c r="F15" s="377" t="s">
        <v>50</v>
      </c>
      <c r="G15" s="324"/>
      <c r="H15" s="350"/>
      <c r="I15" s="384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1230.4000000000001</v>
      </c>
      <c r="P15" s="74">
        <f t="shared" ref="P15:T15" si="2">P16+P17</f>
        <v>1230.4000000000001</v>
      </c>
      <c r="Q15" s="74">
        <f>Q16+Q17</f>
        <v>812.5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348" t="s">
        <v>77</v>
      </c>
      <c r="V15" s="253" t="s">
        <v>76</v>
      </c>
      <c r="W15" s="253">
        <f>229+83+14+58+22+212+50+273+76+186+51+50+158+170+43+33</f>
        <v>1708</v>
      </c>
      <c r="X15" s="253">
        <v>1735</v>
      </c>
      <c r="Y15" s="253">
        <v>1740</v>
      </c>
      <c r="Z15" s="253">
        <v>1740</v>
      </c>
      <c r="AA15" s="385"/>
    </row>
    <row r="16" spans="3:78" s="5" customFormat="1" ht="19.5" customHeight="1" x14ac:dyDescent="0.25">
      <c r="C16" s="246"/>
      <c r="D16" s="260"/>
      <c r="E16" s="263"/>
      <c r="F16" s="378"/>
      <c r="G16" s="326"/>
      <c r="H16" s="351"/>
      <c r="I16" s="333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800.2</v>
      </c>
      <c r="P16" s="14">
        <f>P21+P27+P30+P34+P37+P24+P31+P38+P19</f>
        <v>800.2</v>
      </c>
      <c r="Q16" s="14">
        <f>Q21+Q27+Q30+Q34+Q37+Q24+Q31+Q38+Q19</f>
        <v>596.9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349"/>
      <c r="V16" s="244"/>
      <c r="W16" s="244"/>
      <c r="X16" s="244"/>
      <c r="Y16" s="244"/>
      <c r="Z16" s="244"/>
      <c r="AA16" s="385"/>
    </row>
    <row r="17" spans="3:27" s="5" customFormat="1" ht="19.5" customHeight="1" x14ac:dyDescent="0.25">
      <c r="C17" s="246"/>
      <c r="D17" s="260"/>
      <c r="E17" s="263"/>
      <c r="F17" s="379"/>
      <c r="G17" s="325"/>
      <c r="H17" s="352"/>
      <c r="I17" s="334"/>
      <c r="J17" s="215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430.2</v>
      </c>
      <c r="P17" s="14">
        <f t="shared" ref="P17:T17" si="4">P22+P28+P32+P35+P39+P25</f>
        <v>430.2</v>
      </c>
      <c r="Q17" s="14">
        <f t="shared" si="4"/>
        <v>215.6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349"/>
      <c r="V17" s="244"/>
      <c r="W17" s="244"/>
      <c r="X17" s="244"/>
      <c r="Y17" s="244"/>
      <c r="Z17" s="244"/>
      <c r="AA17" s="385"/>
    </row>
    <row r="18" spans="3:27" s="5" customFormat="1" ht="12.75" customHeight="1" x14ac:dyDescent="0.25">
      <c r="C18" s="246"/>
      <c r="D18" s="260"/>
      <c r="E18" s="263"/>
      <c r="F18" s="265" t="s">
        <v>159</v>
      </c>
      <c r="G18" s="347" t="s">
        <v>74</v>
      </c>
      <c r="H18" s="515" t="s">
        <v>102</v>
      </c>
      <c r="I18" s="280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27"/>
      <c r="V18" s="203"/>
      <c r="W18" s="203"/>
      <c r="X18" s="203"/>
      <c r="Y18" s="203"/>
      <c r="Z18" s="221"/>
      <c r="AA18" s="385"/>
    </row>
    <row r="19" spans="3:27" s="5" customFormat="1" ht="30.75" customHeight="1" x14ac:dyDescent="0.25">
      <c r="C19" s="246"/>
      <c r="D19" s="260"/>
      <c r="E19" s="263"/>
      <c r="F19" s="267"/>
      <c r="G19" s="325"/>
      <c r="H19" s="352"/>
      <c r="I19" s="281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85"/>
    </row>
    <row r="20" spans="3:27" s="5" customFormat="1" ht="13.2" x14ac:dyDescent="0.25">
      <c r="C20" s="246"/>
      <c r="D20" s="260"/>
      <c r="E20" s="263"/>
      <c r="F20" s="381" t="s">
        <v>121</v>
      </c>
      <c r="G20" s="347" t="s">
        <v>74</v>
      </c>
      <c r="H20" s="338" t="s">
        <v>113</v>
      </c>
      <c r="I20" s="280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158.6</v>
      </c>
      <c r="P20" s="82">
        <f t="shared" si="7"/>
        <v>158.6</v>
      </c>
      <c r="Q20" s="82">
        <f t="shared" si="7"/>
        <v>117.19999999999999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27"/>
      <c r="V20" s="203"/>
      <c r="W20" s="203"/>
      <c r="X20" s="203"/>
      <c r="Y20" s="203"/>
      <c r="Z20" s="221"/>
      <c r="AA20" s="385"/>
    </row>
    <row r="21" spans="3:27" s="5" customFormat="1" ht="30.75" customHeight="1" x14ac:dyDescent="0.25">
      <c r="C21" s="246"/>
      <c r="D21" s="260"/>
      <c r="E21" s="263"/>
      <c r="F21" s="382"/>
      <c r="G21" s="326"/>
      <c r="H21" s="339"/>
      <c r="I21" s="281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98.7</v>
      </c>
      <c r="P21" s="168">
        <v>98.7</v>
      </c>
      <c r="Q21" s="168">
        <v>95.6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85"/>
    </row>
    <row r="22" spans="3:27" s="5" customFormat="1" ht="30.75" customHeight="1" x14ac:dyDescent="0.25">
      <c r="C22" s="246"/>
      <c r="D22" s="260"/>
      <c r="E22" s="263"/>
      <c r="F22" s="383"/>
      <c r="G22" s="325"/>
      <c r="H22" s="340"/>
      <c r="I22" s="282"/>
      <c r="J22" s="93" t="s">
        <v>39</v>
      </c>
      <c r="K22" s="222">
        <v>43.1</v>
      </c>
      <c r="L22" s="212">
        <v>43.1</v>
      </c>
      <c r="M22" s="212">
        <v>19</v>
      </c>
      <c r="N22" s="218">
        <v>0</v>
      </c>
      <c r="O22" s="222">
        <v>59.9</v>
      </c>
      <c r="P22" s="212">
        <v>59.9</v>
      </c>
      <c r="Q22" s="212">
        <v>21.6</v>
      </c>
      <c r="R22" s="218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85"/>
    </row>
    <row r="23" spans="3:27" s="5" customFormat="1" ht="13.2" x14ac:dyDescent="0.25">
      <c r="C23" s="246"/>
      <c r="D23" s="260"/>
      <c r="E23" s="263"/>
      <c r="F23" s="381" t="s">
        <v>146</v>
      </c>
      <c r="G23" s="347" t="s">
        <v>74</v>
      </c>
      <c r="H23" s="338" t="s">
        <v>113</v>
      </c>
      <c r="I23" s="280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27"/>
      <c r="V23" s="203"/>
      <c r="W23" s="203"/>
      <c r="X23" s="203"/>
      <c r="Y23" s="203"/>
      <c r="Z23" s="221"/>
      <c r="AA23" s="385"/>
    </row>
    <row r="24" spans="3:27" s="5" customFormat="1" ht="30.75" customHeight="1" x14ac:dyDescent="0.25">
      <c r="C24" s="246"/>
      <c r="D24" s="260"/>
      <c r="E24" s="263"/>
      <c r="F24" s="382"/>
      <c r="G24" s="326"/>
      <c r="H24" s="339"/>
      <c r="I24" s="281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85"/>
    </row>
    <row r="25" spans="3:27" s="5" customFormat="1" ht="30.75" customHeight="1" x14ac:dyDescent="0.25">
      <c r="C25" s="246"/>
      <c r="D25" s="260"/>
      <c r="E25" s="263"/>
      <c r="F25" s="383"/>
      <c r="G25" s="325"/>
      <c r="H25" s="340"/>
      <c r="I25" s="282"/>
      <c r="J25" s="93" t="s">
        <v>39</v>
      </c>
      <c r="K25" s="222">
        <v>67.8</v>
      </c>
      <c r="L25" s="212">
        <v>67.8</v>
      </c>
      <c r="M25" s="212">
        <v>37.200000000000003</v>
      </c>
      <c r="N25" s="218">
        <v>0</v>
      </c>
      <c r="O25" s="222"/>
      <c r="P25" s="212"/>
      <c r="Q25" s="212"/>
      <c r="R25" s="218"/>
      <c r="S25" s="94"/>
      <c r="T25" s="94"/>
      <c r="U25" s="90"/>
      <c r="V25" s="91"/>
      <c r="W25" s="91"/>
      <c r="X25" s="91"/>
      <c r="Y25" s="91"/>
      <c r="Z25" s="92"/>
      <c r="AA25" s="385"/>
    </row>
    <row r="26" spans="3:27" s="5" customFormat="1" ht="13.2" x14ac:dyDescent="0.25">
      <c r="C26" s="246"/>
      <c r="D26" s="260"/>
      <c r="E26" s="263"/>
      <c r="F26" s="381" t="s">
        <v>122</v>
      </c>
      <c r="G26" s="347" t="s">
        <v>74</v>
      </c>
      <c r="H26" s="338" t="s">
        <v>115</v>
      </c>
      <c r="I26" s="280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205.1</v>
      </c>
      <c r="P26" s="82">
        <f t="shared" si="11"/>
        <v>205.1</v>
      </c>
      <c r="Q26" s="82">
        <f t="shared" si="11"/>
        <v>151.5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85"/>
    </row>
    <row r="27" spans="3:27" s="5" customFormat="1" ht="30.75" customHeight="1" x14ac:dyDescent="0.25">
      <c r="C27" s="246"/>
      <c r="D27" s="260"/>
      <c r="E27" s="263"/>
      <c r="F27" s="382"/>
      <c r="G27" s="326"/>
      <c r="H27" s="339"/>
      <c r="I27" s="281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114.3</v>
      </c>
      <c r="P27" s="168">
        <v>114.3</v>
      </c>
      <c r="Q27" s="168">
        <v>109.7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85"/>
    </row>
    <row r="28" spans="3:27" s="5" customFormat="1" ht="30.75" customHeight="1" x14ac:dyDescent="0.25">
      <c r="C28" s="246"/>
      <c r="D28" s="260"/>
      <c r="E28" s="263"/>
      <c r="F28" s="383"/>
      <c r="G28" s="325"/>
      <c r="H28" s="340"/>
      <c r="I28" s="282"/>
      <c r="J28" s="93" t="s">
        <v>39</v>
      </c>
      <c r="K28" s="222">
        <v>70.400000000000006</v>
      </c>
      <c r="L28" s="212">
        <v>70.400000000000006</v>
      </c>
      <c r="M28" s="212">
        <v>36.799999999999997</v>
      </c>
      <c r="N28" s="218">
        <v>0</v>
      </c>
      <c r="O28" s="222">
        <v>90.8</v>
      </c>
      <c r="P28" s="212">
        <v>90.8</v>
      </c>
      <c r="Q28" s="212">
        <v>41.8</v>
      </c>
      <c r="R28" s="218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85"/>
    </row>
    <row r="29" spans="3:27" s="5" customFormat="1" ht="13.2" x14ac:dyDescent="0.25">
      <c r="C29" s="246"/>
      <c r="D29" s="260"/>
      <c r="E29" s="263"/>
      <c r="F29" s="381" t="s">
        <v>123</v>
      </c>
      <c r="G29" s="347" t="s">
        <v>74</v>
      </c>
      <c r="H29" s="338" t="s">
        <v>113</v>
      </c>
      <c r="I29" s="280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223.6</v>
      </c>
      <c r="P29" s="82">
        <f t="shared" si="13"/>
        <v>223.6</v>
      </c>
      <c r="Q29" s="82">
        <f t="shared" si="13"/>
        <v>175.89999999999998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85"/>
    </row>
    <row r="30" spans="3:27" s="5" customFormat="1" ht="30.75" customHeight="1" x14ac:dyDescent="0.25">
      <c r="C30" s="246"/>
      <c r="D30" s="260"/>
      <c r="E30" s="263"/>
      <c r="F30" s="382"/>
      <c r="G30" s="326"/>
      <c r="H30" s="339"/>
      <c r="I30" s="281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135.69999999999999</v>
      </c>
      <c r="P30" s="168">
        <v>135.69999999999999</v>
      </c>
      <c r="Q30" s="168">
        <v>131.19999999999999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85"/>
    </row>
    <row r="31" spans="3:27" s="5" customFormat="1" ht="30.75" customHeight="1" x14ac:dyDescent="0.25">
      <c r="C31" s="246"/>
      <c r="D31" s="260"/>
      <c r="E31" s="263"/>
      <c r="F31" s="382"/>
      <c r="G31" s="326"/>
      <c r="H31" s="339"/>
      <c r="I31" s="281"/>
      <c r="J31" s="153" t="s">
        <v>153</v>
      </c>
      <c r="K31" s="222">
        <v>2.5</v>
      </c>
      <c r="L31" s="212">
        <v>2.5</v>
      </c>
      <c r="M31" s="212">
        <v>0</v>
      </c>
      <c r="N31" s="218">
        <v>0</v>
      </c>
      <c r="O31" s="222"/>
      <c r="P31" s="212"/>
      <c r="Q31" s="212"/>
      <c r="R31" s="218"/>
      <c r="S31" s="94"/>
      <c r="T31" s="94"/>
      <c r="U31" s="90"/>
      <c r="V31" s="91"/>
      <c r="W31" s="91"/>
      <c r="X31" s="91"/>
      <c r="Y31" s="91"/>
      <c r="Z31" s="92"/>
      <c r="AA31" s="385"/>
    </row>
    <row r="32" spans="3:27" s="5" customFormat="1" ht="30.75" customHeight="1" x14ac:dyDescent="0.25">
      <c r="C32" s="246"/>
      <c r="D32" s="260"/>
      <c r="E32" s="263"/>
      <c r="F32" s="383"/>
      <c r="G32" s="325"/>
      <c r="H32" s="340"/>
      <c r="I32" s="282"/>
      <c r="J32" s="93" t="s">
        <v>39</v>
      </c>
      <c r="K32" s="222">
        <v>76.7</v>
      </c>
      <c r="L32" s="212">
        <v>76.7</v>
      </c>
      <c r="M32" s="212">
        <v>40</v>
      </c>
      <c r="N32" s="218">
        <v>0</v>
      </c>
      <c r="O32" s="222">
        <v>87.9</v>
      </c>
      <c r="P32" s="212">
        <v>87.9</v>
      </c>
      <c r="Q32" s="212">
        <v>44.7</v>
      </c>
      <c r="R32" s="218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85"/>
    </row>
    <row r="33" spans="3:27" s="5" customFormat="1" ht="13.2" x14ac:dyDescent="0.25">
      <c r="C33" s="246"/>
      <c r="D33" s="260"/>
      <c r="E33" s="263"/>
      <c r="F33" s="381" t="s">
        <v>51</v>
      </c>
      <c r="G33" s="347" t="s">
        <v>74</v>
      </c>
      <c r="H33" s="338" t="s">
        <v>117</v>
      </c>
      <c r="I33" s="280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177.39999999999998</v>
      </c>
      <c r="P33" s="82">
        <f t="shared" si="16"/>
        <v>177.39999999999998</v>
      </c>
      <c r="Q33" s="82">
        <f t="shared" si="16"/>
        <v>137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85"/>
    </row>
    <row r="34" spans="3:27" s="5" customFormat="1" ht="30.75" customHeight="1" x14ac:dyDescent="0.25">
      <c r="C34" s="246"/>
      <c r="D34" s="260"/>
      <c r="E34" s="263"/>
      <c r="F34" s="382"/>
      <c r="G34" s="326"/>
      <c r="H34" s="339"/>
      <c r="I34" s="281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108.3</v>
      </c>
      <c r="P34" s="168">
        <v>108.3</v>
      </c>
      <c r="Q34" s="168">
        <v>104.4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85"/>
    </row>
    <row r="35" spans="3:27" s="5" customFormat="1" ht="30.75" customHeight="1" x14ac:dyDescent="0.25">
      <c r="C35" s="246"/>
      <c r="D35" s="260"/>
      <c r="E35" s="263"/>
      <c r="F35" s="383"/>
      <c r="G35" s="325"/>
      <c r="H35" s="340"/>
      <c r="I35" s="282"/>
      <c r="J35" s="93" t="s">
        <v>39</v>
      </c>
      <c r="K35" s="222">
        <v>60.4</v>
      </c>
      <c r="L35" s="212">
        <v>60.4</v>
      </c>
      <c r="M35" s="212">
        <v>23</v>
      </c>
      <c r="N35" s="218">
        <v>0</v>
      </c>
      <c r="O35" s="222">
        <v>69.099999999999994</v>
      </c>
      <c r="P35" s="212">
        <v>69.099999999999994</v>
      </c>
      <c r="Q35" s="212">
        <v>32.6</v>
      </c>
      <c r="R35" s="218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85"/>
    </row>
    <row r="36" spans="3:27" s="5" customFormat="1" ht="13.2" x14ac:dyDescent="0.25">
      <c r="C36" s="246"/>
      <c r="D36" s="260"/>
      <c r="E36" s="263"/>
      <c r="F36" s="381" t="s">
        <v>124</v>
      </c>
      <c r="G36" s="347" t="s">
        <v>74</v>
      </c>
      <c r="H36" s="338" t="s">
        <v>119</v>
      </c>
      <c r="I36" s="280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285.7</v>
      </c>
      <c r="P36" s="82">
        <f t="shared" si="18"/>
        <v>285.7</v>
      </c>
      <c r="Q36" s="82">
        <f t="shared" si="18"/>
        <v>230.9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85"/>
    </row>
    <row r="37" spans="3:27" s="5" customFormat="1" ht="30.75" customHeight="1" x14ac:dyDescent="0.25">
      <c r="C37" s="246"/>
      <c r="D37" s="260"/>
      <c r="E37" s="263"/>
      <c r="F37" s="382"/>
      <c r="G37" s="326"/>
      <c r="H37" s="339"/>
      <c r="I37" s="281"/>
      <c r="J37" s="93" t="s">
        <v>73</v>
      </c>
      <c r="K37" s="222">
        <v>150.80000000000001</v>
      </c>
      <c r="L37" s="212">
        <v>150.80000000000001</v>
      </c>
      <c r="M37" s="212">
        <v>144.4</v>
      </c>
      <c r="N37" s="218">
        <v>0</v>
      </c>
      <c r="O37" s="222">
        <v>163.19999999999999</v>
      </c>
      <c r="P37" s="212">
        <v>163.19999999999999</v>
      </c>
      <c r="Q37" s="212">
        <v>156</v>
      </c>
      <c r="R37" s="218">
        <v>0</v>
      </c>
      <c r="S37" s="94">
        <v>171.4</v>
      </c>
      <c r="T37" s="94">
        <v>171.4</v>
      </c>
      <c r="U37" s="408"/>
      <c r="V37" s="91"/>
      <c r="W37" s="91"/>
      <c r="X37" s="91"/>
      <c r="Y37" s="91"/>
      <c r="Z37" s="92"/>
      <c r="AA37" s="385"/>
    </row>
    <row r="38" spans="3:27" s="5" customFormat="1" ht="30.75" customHeight="1" x14ac:dyDescent="0.25">
      <c r="C38" s="246"/>
      <c r="D38" s="260"/>
      <c r="E38" s="263"/>
      <c r="F38" s="382"/>
      <c r="G38" s="326"/>
      <c r="H38" s="339"/>
      <c r="I38" s="281"/>
      <c r="J38" s="153" t="s">
        <v>155</v>
      </c>
      <c r="K38" s="222">
        <v>0</v>
      </c>
      <c r="L38" s="212">
        <v>0</v>
      </c>
      <c r="M38" s="212">
        <v>0</v>
      </c>
      <c r="N38" s="218">
        <v>0</v>
      </c>
      <c r="O38" s="222">
        <v>0</v>
      </c>
      <c r="P38" s="212">
        <v>0</v>
      </c>
      <c r="Q38" s="212">
        <v>0</v>
      </c>
      <c r="R38" s="218">
        <v>0</v>
      </c>
      <c r="S38" s="94"/>
      <c r="T38" s="95"/>
      <c r="U38" s="408"/>
      <c r="V38" s="91"/>
      <c r="W38" s="91"/>
      <c r="X38" s="91"/>
      <c r="Y38" s="91"/>
      <c r="Z38" s="92"/>
      <c r="AA38" s="385"/>
    </row>
    <row r="39" spans="3:27" s="5" customFormat="1" ht="30.75" customHeight="1" x14ac:dyDescent="0.25">
      <c r="C39" s="258"/>
      <c r="D39" s="261"/>
      <c r="E39" s="264"/>
      <c r="F39" s="383"/>
      <c r="G39" s="325"/>
      <c r="H39" s="340"/>
      <c r="I39" s="282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122.5</v>
      </c>
      <c r="P39" s="171">
        <v>122.5</v>
      </c>
      <c r="Q39" s="171">
        <v>74.900000000000006</v>
      </c>
      <c r="R39" s="172">
        <v>0</v>
      </c>
      <c r="S39" s="94">
        <v>99.3</v>
      </c>
      <c r="T39" s="95">
        <v>99.3</v>
      </c>
      <c r="U39" s="408"/>
      <c r="V39" s="91"/>
      <c r="W39" s="91"/>
      <c r="X39" s="91"/>
      <c r="Y39" s="91"/>
      <c r="Z39" s="92"/>
      <c r="AA39" s="385"/>
    </row>
    <row r="40" spans="3:27" s="5" customFormat="1" ht="17.25" customHeight="1" x14ac:dyDescent="0.25">
      <c r="C40" s="257" t="s">
        <v>38</v>
      </c>
      <c r="D40" s="259" t="s">
        <v>38</v>
      </c>
      <c r="E40" s="262" t="s">
        <v>40</v>
      </c>
      <c r="F40" s="268" t="s">
        <v>52</v>
      </c>
      <c r="G40" s="347" t="s">
        <v>74</v>
      </c>
      <c r="H40" s="338"/>
      <c r="I40" s="280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5617.0000000000009</v>
      </c>
      <c r="P40" s="80">
        <f t="shared" si="21"/>
        <v>5562.6</v>
      </c>
      <c r="Q40" s="80">
        <f t="shared" si="21"/>
        <v>4572.3999999999996</v>
      </c>
      <c r="R40" s="130">
        <f>R41+R42+R43+R45+R44</f>
        <v>54.4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85"/>
    </row>
    <row r="41" spans="3:27" s="5" customFormat="1" ht="18.75" customHeight="1" x14ac:dyDescent="0.25">
      <c r="C41" s="246"/>
      <c r="D41" s="260"/>
      <c r="E41" s="263"/>
      <c r="F41" s="269"/>
      <c r="G41" s="326"/>
      <c r="H41" s="339"/>
      <c r="I41" s="281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3924.6000000000004</v>
      </c>
      <c r="P41" s="14">
        <f>P47+P54+P60+P67+P74+P80+P86+P48+P55+P61+P81+P87+P68+P77</f>
        <v>3920.6000000000004</v>
      </c>
      <c r="Q41" s="14">
        <f>Q47+Q54+Q60+Q67+Q74+Q80+Q86+Q48+Q55+Q61+Q81+Q87+Q68+Q77</f>
        <v>3591.2999999999997</v>
      </c>
      <c r="R41" s="88">
        <f>R47+R54+R60+R67+R74+R80+R86+R48+R55+R61+R81+R87+R68+R77</f>
        <v>4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85"/>
    </row>
    <row r="42" spans="3:27" s="5" customFormat="1" ht="22.5" customHeight="1" x14ac:dyDescent="0.25">
      <c r="C42" s="246"/>
      <c r="D42" s="260"/>
      <c r="E42" s="263"/>
      <c r="F42" s="269"/>
      <c r="G42" s="326"/>
      <c r="H42" s="339"/>
      <c r="I42" s="281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1625.1000000000001</v>
      </c>
      <c r="P42" s="14">
        <f t="shared" si="25"/>
        <v>1580.3</v>
      </c>
      <c r="Q42" s="14">
        <f>Q49+Q56+Q62+Q69+Q75+Q82+Q88</f>
        <v>975.7</v>
      </c>
      <c r="R42" s="88">
        <f t="shared" si="25"/>
        <v>44.8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85"/>
    </row>
    <row r="43" spans="3:27" s="5" customFormat="1" ht="22.5" customHeight="1" x14ac:dyDescent="0.25">
      <c r="C43" s="246"/>
      <c r="D43" s="260"/>
      <c r="E43" s="263"/>
      <c r="F43" s="269"/>
      <c r="G43" s="326"/>
      <c r="H43" s="339"/>
      <c r="I43" s="281"/>
      <c r="J43" s="19" t="s">
        <v>148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4.5</v>
      </c>
      <c r="P43" s="14">
        <f>P50+P57+P78+P84+P72+P64</f>
        <v>4.5</v>
      </c>
      <c r="Q43" s="14">
        <f>Q50+Q57+Q78+Q84+Q72+Q64</f>
        <v>2.7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85"/>
    </row>
    <row r="44" spans="3:27" s="5" customFormat="1" ht="22.5" customHeight="1" x14ac:dyDescent="0.25">
      <c r="C44" s="246"/>
      <c r="D44" s="260"/>
      <c r="E44" s="263"/>
      <c r="F44" s="269"/>
      <c r="G44" s="326"/>
      <c r="H44" s="339"/>
      <c r="I44" s="281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35.6</v>
      </c>
      <c r="P44" s="14">
        <f t="shared" si="27"/>
        <v>29.999999999999996</v>
      </c>
      <c r="Q44" s="14">
        <f t="shared" si="27"/>
        <v>2</v>
      </c>
      <c r="R44" s="62">
        <f t="shared" si="27"/>
        <v>5.6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85"/>
    </row>
    <row r="45" spans="3:27" s="5" customFormat="1" ht="22.5" customHeight="1" x14ac:dyDescent="0.25">
      <c r="C45" s="246"/>
      <c r="D45" s="260"/>
      <c r="E45" s="263"/>
      <c r="F45" s="270"/>
      <c r="G45" s="325"/>
      <c r="H45" s="340"/>
      <c r="I45" s="282"/>
      <c r="J45" s="19" t="s">
        <v>147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27.200000000000003</v>
      </c>
      <c r="P45" s="14">
        <f>P52+P58+P65+P71+P83+P89</f>
        <v>27.200000000000003</v>
      </c>
      <c r="Q45" s="14">
        <f t="shared" ref="Q45:R45" si="29">Q52+Q58+Q65+Q71+Q83+Q89+Q77</f>
        <v>0.7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85"/>
    </row>
    <row r="46" spans="3:27" s="5" customFormat="1" ht="13.2" x14ac:dyDescent="0.25">
      <c r="C46" s="246"/>
      <c r="D46" s="260"/>
      <c r="E46" s="263"/>
      <c r="F46" s="265" t="s">
        <v>53</v>
      </c>
      <c r="G46" s="347" t="s">
        <v>74</v>
      </c>
      <c r="H46" s="338" t="s">
        <v>115</v>
      </c>
      <c r="I46" s="280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846.4</v>
      </c>
      <c r="P46" s="80">
        <f t="shared" si="31"/>
        <v>845</v>
      </c>
      <c r="Q46" s="80">
        <f t="shared" si="31"/>
        <v>693.69999999999993</v>
      </c>
      <c r="R46" s="128">
        <f>R47+R49+R50+R52+R48+R51</f>
        <v>1.4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85"/>
    </row>
    <row r="47" spans="3:27" s="5" customFormat="1" ht="27.75" customHeight="1" x14ac:dyDescent="0.25">
      <c r="C47" s="246"/>
      <c r="D47" s="260"/>
      <c r="E47" s="263"/>
      <c r="F47" s="266"/>
      <c r="G47" s="326"/>
      <c r="H47" s="339"/>
      <c r="I47" s="281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531.70000000000005</v>
      </c>
      <c r="P47" s="168">
        <v>531.70000000000005</v>
      </c>
      <c r="Q47" s="168">
        <v>520.9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85"/>
    </row>
    <row r="48" spans="3:27" s="5" customFormat="1" ht="27.75" customHeight="1" x14ac:dyDescent="0.25">
      <c r="C48" s="246"/>
      <c r="D48" s="260"/>
      <c r="E48" s="263"/>
      <c r="F48" s="266"/>
      <c r="G48" s="326"/>
      <c r="H48" s="339"/>
      <c r="I48" s="281"/>
      <c r="J48" s="153" t="s">
        <v>183</v>
      </c>
      <c r="K48" s="167">
        <v>10.7</v>
      </c>
      <c r="L48" s="168">
        <v>10.7</v>
      </c>
      <c r="M48" s="168">
        <v>4.7</v>
      </c>
      <c r="N48" s="169">
        <v>0</v>
      </c>
      <c r="O48" s="167">
        <v>35.4</v>
      </c>
      <c r="P48" s="168">
        <v>35.4</v>
      </c>
      <c r="Q48" s="168">
        <v>1.6</v>
      </c>
      <c r="R48" s="169">
        <v>0</v>
      </c>
      <c r="S48" s="89"/>
      <c r="T48" s="89"/>
      <c r="U48" s="90" t="s">
        <v>184</v>
      </c>
      <c r="V48" s="91"/>
      <c r="W48" s="91"/>
      <c r="X48" s="91"/>
      <c r="Y48" s="91"/>
      <c r="Z48" s="92"/>
      <c r="AA48" s="385"/>
    </row>
    <row r="49" spans="3:27" s="5" customFormat="1" ht="27.75" customHeight="1" x14ac:dyDescent="0.25">
      <c r="C49" s="246"/>
      <c r="D49" s="260"/>
      <c r="E49" s="263"/>
      <c r="F49" s="266"/>
      <c r="G49" s="326"/>
      <c r="H49" s="339"/>
      <c r="I49" s="281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262.39999999999998</v>
      </c>
      <c r="P49" s="155">
        <v>262.39999999999998</v>
      </c>
      <c r="Q49" s="155">
        <v>171.2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85"/>
    </row>
    <row r="50" spans="3:27" s="5" customFormat="1" ht="27.75" customHeight="1" x14ac:dyDescent="0.25">
      <c r="C50" s="246"/>
      <c r="D50" s="260"/>
      <c r="E50" s="263"/>
      <c r="F50" s="266"/>
      <c r="G50" s="326"/>
      <c r="H50" s="339"/>
      <c r="I50" s="281"/>
      <c r="J50" s="86" t="s">
        <v>148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85"/>
    </row>
    <row r="51" spans="3:27" s="5" customFormat="1" ht="27.75" customHeight="1" x14ac:dyDescent="0.25">
      <c r="C51" s="246"/>
      <c r="D51" s="260"/>
      <c r="E51" s="263"/>
      <c r="F51" s="266"/>
      <c r="G51" s="326"/>
      <c r="H51" s="339"/>
      <c r="I51" s="281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1.8</v>
      </c>
      <c r="P51" s="155">
        <v>0.4</v>
      </c>
      <c r="Q51" s="155">
        <v>0</v>
      </c>
      <c r="R51" s="157">
        <v>1.4</v>
      </c>
      <c r="S51" s="89"/>
      <c r="T51" s="139"/>
      <c r="U51" s="90"/>
      <c r="V51" s="91"/>
      <c r="W51" s="91"/>
      <c r="X51" s="91"/>
      <c r="Y51" s="91"/>
      <c r="Z51" s="92"/>
      <c r="AA51" s="385"/>
    </row>
    <row r="52" spans="3:27" s="5" customFormat="1" ht="27.75" customHeight="1" x14ac:dyDescent="0.25">
      <c r="C52" s="246"/>
      <c r="D52" s="260"/>
      <c r="E52" s="263"/>
      <c r="F52" s="267"/>
      <c r="G52" s="325"/>
      <c r="H52" s="340"/>
      <c r="I52" s="282"/>
      <c r="J52" s="86" t="s">
        <v>147</v>
      </c>
      <c r="K52" s="156">
        <v>3.4</v>
      </c>
      <c r="L52" s="155">
        <v>3.4</v>
      </c>
      <c r="M52" s="155">
        <v>0</v>
      </c>
      <c r="N52" s="157">
        <v>0</v>
      </c>
      <c r="O52" s="156">
        <v>15.1</v>
      </c>
      <c r="P52" s="155">
        <v>15.1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85"/>
    </row>
    <row r="53" spans="3:27" s="5" customFormat="1" ht="14.25" customHeight="1" x14ac:dyDescent="0.25">
      <c r="C53" s="246"/>
      <c r="D53" s="260"/>
      <c r="E53" s="263"/>
      <c r="F53" s="265" t="s">
        <v>54</v>
      </c>
      <c r="G53" s="347" t="s">
        <v>74</v>
      </c>
      <c r="H53" s="338" t="s">
        <v>113</v>
      </c>
      <c r="I53" s="280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980.2</v>
      </c>
      <c r="P53" s="80">
        <f t="shared" si="34"/>
        <v>959</v>
      </c>
      <c r="Q53" s="80">
        <f t="shared" si="34"/>
        <v>747.1</v>
      </c>
      <c r="R53" s="128">
        <f t="shared" si="34"/>
        <v>21.2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85"/>
    </row>
    <row r="54" spans="3:27" s="5" customFormat="1" ht="27.75" customHeight="1" x14ac:dyDescent="0.25">
      <c r="C54" s="246"/>
      <c r="D54" s="260"/>
      <c r="E54" s="263"/>
      <c r="F54" s="266"/>
      <c r="G54" s="326"/>
      <c r="H54" s="339"/>
      <c r="I54" s="281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572.1</v>
      </c>
      <c r="P54" s="168">
        <v>572.1</v>
      </c>
      <c r="Q54" s="168">
        <v>547.79999999999995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85"/>
    </row>
    <row r="55" spans="3:27" s="5" customFormat="1" ht="27.75" customHeight="1" x14ac:dyDescent="0.25">
      <c r="C55" s="246"/>
      <c r="D55" s="260"/>
      <c r="E55" s="263"/>
      <c r="F55" s="266"/>
      <c r="G55" s="326"/>
      <c r="H55" s="339"/>
      <c r="I55" s="281"/>
      <c r="J55" s="153" t="s">
        <v>183</v>
      </c>
      <c r="K55" s="167">
        <v>14</v>
      </c>
      <c r="L55" s="168">
        <v>14</v>
      </c>
      <c r="M55" s="168">
        <v>5.5</v>
      </c>
      <c r="N55" s="169">
        <v>0</v>
      </c>
      <c r="O55" s="167">
        <v>51</v>
      </c>
      <c r="P55" s="168">
        <v>51</v>
      </c>
      <c r="Q55" s="168">
        <v>16.7</v>
      </c>
      <c r="R55" s="169">
        <v>0</v>
      </c>
      <c r="S55" s="89"/>
      <c r="T55" s="89"/>
      <c r="U55" s="90" t="s">
        <v>184</v>
      </c>
      <c r="V55" s="91"/>
      <c r="W55" s="91"/>
      <c r="X55" s="91"/>
      <c r="Y55" s="91"/>
      <c r="Z55" s="92"/>
      <c r="AA55" s="385"/>
    </row>
    <row r="56" spans="3:27" s="5" customFormat="1" ht="27.75" customHeight="1" x14ac:dyDescent="0.25">
      <c r="C56" s="246"/>
      <c r="D56" s="260"/>
      <c r="E56" s="263"/>
      <c r="F56" s="266"/>
      <c r="G56" s="326"/>
      <c r="H56" s="339"/>
      <c r="I56" s="281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357.1</v>
      </c>
      <c r="P56" s="155">
        <v>335.9</v>
      </c>
      <c r="Q56" s="155">
        <v>182.6</v>
      </c>
      <c r="R56" s="157">
        <v>21.2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85"/>
    </row>
    <row r="57" spans="3:27" s="5" customFormat="1" ht="27.75" customHeight="1" x14ac:dyDescent="0.25">
      <c r="C57" s="246"/>
      <c r="D57" s="260"/>
      <c r="E57" s="263"/>
      <c r="F57" s="266"/>
      <c r="G57" s="326"/>
      <c r="H57" s="339"/>
      <c r="I57" s="281"/>
      <c r="J57" s="86" t="s">
        <v>148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85"/>
    </row>
    <row r="58" spans="3:27" s="5" customFormat="1" ht="27.75" customHeight="1" x14ac:dyDescent="0.25">
      <c r="C58" s="246"/>
      <c r="D58" s="260"/>
      <c r="E58" s="263"/>
      <c r="F58" s="267"/>
      <c r="G58" s="325"/>
      <c r="H58" s="340"/>
      <c r="I58" s="282"/>
      <c r="J58" s="86" t="s">
        <v>147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85"/>
    </row>
    <row r="59" spans="3:27" s="5" customFormat="1" ht="12.75" customHeight="1" x14ac:dyDescent="0.25">
      <c r="C59" s="246"/>
      <c r="D59" s="260"/>
      <c r="E59" s="263"/>
      <c r="F59" s="265" t="s">
        <v>55</v>
      </c>
      <c r="G59" s="347" t="s">
        <v>74</v>
      </c>
      <c r="H59" s="338" t="s">
        <v>127</v>
      </c>
      <c r="I59" s="280" t="s">
        <v>126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851.4</v>
      </c>
      <c r="P59" s="80">
        <f t="shared" ref="P59:R59" si="37">P60+P62+P65+P61+P63+P64</f>
        <v>827.8</v>
      </c>
      <c r="Q59" s="80">
        <f t="shared" si="37"/>
        <v>663.80000000000007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85"/>
    </row>
    <row r="60" spans="3:27" s="5" customFormat="1" ht="27.75" customHeight="1" x14ac:dyDescent="0.25">
      <c r="C60" s="246"/>
      <c r="D60" s="260"/>
      <c r="E60" s="263"/>
      <c r="F60" s="266"/>
      <c r="G60" s="326"/>
      <c r="H60" s="339"/>
      <c r="I60" s="281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547.4</v>
      </c>
      <c r="P60" s="168">
        <v>547.4</v>
      </c>
      <c r="Q60" s="168">
        <v>524.1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85"/>
    </row>
    <row r="61" spans="3:27" s="5" customFormat="1" ht="27.75" customHeight="1" x14ac:dyDescent="0.25">
      <c r="C61" s="246"/>
      <c r="D61" s="260"/>
      <c r="E61" s="263"/>
      <c r="F61" s="266"/>
      <c r="G61" s="326"/>
      <c r="H61" s="339"/>
      <c r="I61" s="281"/>
      <c r="J61" s="153" t="s">
        <v>154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>
        <v>17</v>
      </c>
      <c r="P61" s="168">
        <v>17</v>
      </c>
      <c r="Q61" s="168">
        <v>0</v>
      </c>
      <c r="R61" s="169">
        <v>0</v>
      </c>
      <c r="S61" s="89"/>
      <c r="T61" s="89"/>
      <c r="U61" s="90"/>
      <c r="V61" s="91"/>
      <c r="W61" s="91"/>
      <c r="X61" s="91"/>
      <c r="Y61" s="91"/>
      <c r="Z61" s="92"/>
      <c r="AA61" s="385"/>
    </row>
    <row r="62" spans="3:27" s="5" customFormat="1" ht="27.75" customHeight="1" x14ac:dyDescent="0.25">
      <c r="C62" s="246"/>
      <c r="D62" s="260"/>
      <c r="E62" s="263"/>
      <c r="F62" s="266"/>
      <c r="G62" s="326"/>
      <c r="H62" s="339"/>
      <c r="I62" s="281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257.5</v>
      </c>
      <c r="P62" s="155">
        <v>233.9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85"/>
    </row>
    <row r="63" spans="3:27" s="5" customFormat="1" ht="27.75" customHeight="1" x14ac:dyDescent="0.25">
      <c r="C63" s="246"/>
      <c r="D63" s="260"/>
      <c r="E63" s="263"/>
      <c r="F63" s="266"/>
      <c r="G63" s="326"/>
      <c r="H63" s="339"/>
      <c r="I63" s="281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85"/>
    </row>
    <row r="64" spans="3:27" s="5" customFormat="1" ht="27.75" customHeight="1" x14ac:dyDescent="0.25">
      <c r="C64" s="246"/>
      <c r="D64" s="260"/>
      <c r="E64" s="263"/>
      <c r="F64" s="266"/>
      <c r="G64" s="326"/>
      <c r="H64" s="339"/>
      <c r="I64" s="281"/>
      <c r="J64" s="86" t="s">
        <v>148</v>
      </c>
      <c r="K64" s="173"/>
      <c r="L64" s="155"/>
      <c r="M64" s="155"/>
      <c r="N64" s="174"/>
      <c r="O64" s="173">
        <v>1.9</v>
      </c>
      <c r="P64" s="155">
        <v>1.9</v>
      </c>
      <c r="Q64" s="155">
        <v>0.1</v>
      </c>
      <c r="R64" s="174">
        <v>0</v>
      </c>
      <c r="S64" s="140"/>
      <c r="T64" s="140"/>
      <c r="U64" s="90"/>
      <c r="V64" s="91"/>
      <c r="W64" s="91"/>
      <c r="X64" s="91"/>
      <c r="Y64" s="91"/>
      <c r="Z64" s="92"/>
      <c r="AA64" s="385"/>
    </row>
    <row r="65" spans="3:27" s="5" customFormat="1" ht="27.75" customHeight="1" x14ac:dyDescent="0.25">
      <c r="C65" s="246"/>
      <c r="D65" s="260"/>
      <c r="E65" s="263"/>
      <c r="F65" s="267"/>
      <c r="G65" s="325"/>
      <c r="H65" s="340"/>
      <c r="I65" s="282"/>
      <c r="J65" s="86" t="s">
        <v>147</v>
      </c>
      <c r="K65" s="173">
        <v>2</v>
      </c>
      <c r="L65" s="155">
        <v>2</v>
      </c>
      <c r="M65" s="155">
        <v>0</v>
      </c>
      <c r="N65" s="174">
        <v>0</v>
      </c>
      <c r="O65" s="173">
        <v>1.2</v>
      </c>
      <c r="P65" s="155">
        <v>1.2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85"/>
    </row>
    <row r="66" spans="3:27" s="5" customFormat="1" ht="13.2" x14ac:dyDescent="0.25">
      <c r="C66" s="246"/>
      <c r="D66" s="260"/>
      <c r="E66" s="263"/>
      <c r="F66" s="265" t="s">
        <v>56</v>
      </c>
      <c r="G66" s="347" t="s">
        <v>74</v>
      </c>
      <c r="H66" s="338" t="s">
        <v>117</v>
      </c>
      <c r="I66" s="280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849.3</v>
      </c>
      <c r="P66" s="80">
        <f>P67+P69+P72+P70+P71+P68</f>
        <v>849.3</v>
      </c>
      <c r="Q66" s="80">
        <f>Q67+Q69+Q72+Q70+Q71+Q68</f>
        <v>707.1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85"/>
    </row>
    <row r="67" spans="3:27" s="5" customFormat="1" ht="27.75" customHeight="1" x14ac:dyDescent="0.25">
      <c r="C67" s="246"/>
      <c r="D67" s="260"/>
      <c r="E67" s="263"/>
      <c r="F67" s="266"/>
      <c r="G67" s="326"/>
      <c r="H67" s="339"/>
      <c r="I67" s="281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559.79999999999995</v>
      </c>
      <c r="P67" s="168">
        <v>559.79999999999995</v>
      </c>
      <c r="Q67" s="168">
        <v>534.70000000000005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85"/>
    </row>
    <row r="68" spans="3:27" s="5" customFormat="1" ht="27.75" customHeight="1" x14ac:dyDescent="0.25">
      <c r="C68" s="246"/>
      <c r="D68" s="260"/>
      <c r="E68" s="263"/>
      <c r="F68" s="266"/>
      <c r="G68" s="326"/>
      <c r="H68" s="339"/>
      <c r="I68" s="281"/>
      <c r="J68" s="153" t="s">
        <v>185</v>
      </c>
      <c r="K68" s="167"/>
      <c r="L68" s="168"/>
      <c r="M68" s="168"/>
      <c r="N68" s="169"/>
      <c r="O68" s="167">
        <v>21.5</v>
      </c>
      <c r="P68" s="168">
        <v>21.5</v>
      </c>
      <c r="Q68" s="168">
        <v>7.8</v>
      </c>
      <c r="R68" s="169">
        <v>0</v>
      </c>
      <c r="S68" s="89"/>
      <c r="T68" s="89"/>
      <c r="U68" s="90" t="s">
        <v>184</v>
      </c>
      <c r="V68" s="91"/>
      <c r="W68" s="91"/>
      <c r="X68" s="91"/>
      <c r="Y68" s="91"/>
      <c r="Z68" s="92"/>
      <c r="AA68" s="385"/>
    </row>
    <row r="69" spans="3:27" s="5" customFormat="1" ht="27.75" customHeight="1" x14ac:dyDescent="0.25">
      <c r="C69" s="246"/>
      <c r="D69" s="260"/>
      <c r="E69" s="263"/>
      <c r="F69" s="266"/>
      <c r="G69" s="326"/>
      <c r="H69" s="339"/>
      <c r="I69" s="281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255.4</v>
      </c>
      <c r="P69" s="155">
        <v>255.4</v>
      </c>
      <c r="Q69" s="155">
        <v>162.6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85"/>
    </row>
    <row r="70" spans="3:27" s="5" customFormat="1" ht="27.75" customHeight="1" x14ac:dyDescent="0.25">
      <c r="C70" s="246"/>
      <c r="D70" s="260"/>
      <c r="E70" s="263"/>
      <c r="F70" s="266"/>
      <c r="G70" s="326"/>
      <c r="H70" s="339"/>
      <c r="I70" s="281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3.2</v>
      </c>
      <c r="P70" s="155">
        <v>3.2</v>
      </c>
      <c r="Q70" s="155">
        <v>2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85"/>
    </row>
    <row r="71" spans="3:27" s="5" customFormat="1" ht="27.75" customHeight="1" x14ac:dyDescent="0.25">
      <c r="C71" s="246"/>
      <c r="D71" s="260"/>
      <c r="E71" s="263"/>
      <c r="F71" s="266"/>
      <c r="G71" s="326"/>
      <c r="H71" s="339"/>
      <c r="I71" s="281"/>
      <c r="J71" s="86" t="s">
        <v>147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9.4</v>
      </c>
      <c r="P71" s="155">
        <v>9.4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85"/>
    </row>
    <row r="72" spans="3:27" s="5" customFormat="1" ht="27.75" customHeight="1" x14ac:dyDescent="0.25">
      <c r="C72" s="246"/>
      <c r="D72" s="260"/>
      <c r="E72" s="263"/>
      <c r="F72" s="267"/>
      <c r="G72" s="325"/>
      <c r="H72" s="340"/>
      <c r="I72" s="282"/>
      <c r="J72" s="86" t="s">
        <v>148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85"/>
    </row>
    <row r="73" spans="3:27" s="5" customFormat="1" ht="13.2" x14ac:dyDescent="0.25">
      <c r="C73" s="246"/>
      <c r="D73" s="260"/>
      <c r="E73" s="263"/>
      <c r="F73" s="265" t="s">
        <v>57</v>
      </c>
      <c r="G73" s="347" t="s">
        <v>74</v>
      </c>
      <c r="H73" s="338" t="s">
        <v>129</v>
      </c>
      <c r="I73" s="280" t="s">
        <v>128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784.30000000000007</v>
      </c>
      <c r="P73" s="80">
        <f>P74+P75+P78+P77+P76</f>
        <v>780.1</v>
      </c>
      <c r="Q73" s="80">
        <f t="shared" ref="Q73:R73" si="41">Q74+Q75+Q78+Q77+Q76</f>
        <v>655.6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85"/>
    </row>
    <row r="74" spans="3:27" s="5" customFormat="1" ht="27.75" customHeight="1" x14ac:dyDescent="0.25">
      <c r="C74" s="246"/>
      <c r="D74" s="260"/>
      <c r="E74" s="263"/>
      <c r="F74" s="266"/>
      <c r="G74" s="326"/>
      <c r="H74" s="339"/>
      <c r="I74" s="281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517.79999999999995</v>
      </c>
      <c r="P74" s="168">
        <v>517.79999999999995</v>
      </c>
      <c r="Q74" s="168">
        <v>498.4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85"/>
    </row>
    <row r="75" spans="3:27" s="5" customFormat="1" ht="27.75" customHeight="1" x14ac:dyDescent="0.25">
      <c r="C75" s="246"/>
      <c r="D75" s="260"/>
      <c r="E75" s="263"/>
      <c r="F75" s="266"/>
      <c r="G75" s="326"/>
      <c r="H75" s="339"/>
      <c r="I75" s="281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240.2</v>
      </c>
      <c r="P75" s="155">
        <v>240.2</v>
      </c>
      <c r="Q75" s="155">
        <v>153.9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85"/>
    </row>
    <row r="76" spans="3:27" s="5" customFormat="1" ht="27.75" customHeight="1" x14ac:dyDescent="0.25">
      <c r="C76" s="246"/>
      <c r="D76" s="260"/>
      <c r="E76" s="263"/>
      <c r="F76" s="266"/>
      <c r="G76" s="326"/>
      <c r="H76" s="339"/>
      <c r="I76" s="281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85"/>
    </row>
    <row r="77" spans="3:27" s="5" customFormat="1" ht="27.75" customHeight="1" x14ac:dyDescent="0.25">
      <c r="C77" s="246"/>
      <c r="D77" s="260"/>
      <c r="E77" s="263"/>
      <c r="F77" s="266"/>
      <c r="G77" s="326"/>
      <c r="H77" s="339"/>
      <c r="I77" s="281"/>
      <c r="J77" s="153" t="s">
        <v>185</v>
      </c>
      <c r="K77" s="173">
        <v>0</v>
      </c>
      <c r="L77" s="155">
        <v>0</v>
      </c>
      <c r="M77" s="155">
        <v>0</v>
      </c>
      <c r="N77" s="174">
        <v>0</v>
      </c>
      <c r="O77" s="173">
        <v>19.5</v>
      </c>
      <c r="P77" s="155">
        <v>19.5</v>
      </c>
      <c r="Q77" s="155">
        <v>0.7</v>
      </c>
      <c r="R77" s="174">
        <v>0</v>
      </c>
      <c r="S77" s="140"/>
      <c r="T77" s="140"/>
      <c r="U77" s="90" t="s">
        <v>184</v>
      </c>
      <c r="V77" s="91"/>
      <c r="W77" s="91"/>
      <c r="X77" s="91"/>
      <c r="Y77" s="91"/>
      <c r="Z77" s="92"/>
      <c r="AA77" s="385"/>
    </row>
    <row r="78" spans="3:27" s="5" customFormat="1" ht="27.75" customHeight="1" x14ac:dyDescent="0.25">
      <c r="C78" s="246"/>
      <c r="D78" s="260"/>
      <c r="E78" s="263"/>
      <c r="F78" s="267"/>
      <c r="G78" s="325"/>
      <c r="H78" s="340"/>
      <c r="I78" s="282"/>
      <c r="J78" s="86" t="s">
        <v>148</v>
      </c>
      <c r="K78" s="173">
        <v>2.6</v>
      </c>
      <c r="L78" s="155">
        <v>2.6</v>
      </c>
      <c r="M78" s="155">
        <v>2.6</v>
      </c>
      <c r="N78" s="174">
        <v>0</v>
      </c>
      <c r="O78" s="173">
        <v>2.6</v>
      </c>
      <c r="P78" s="155">
        <v>2.6</v>
      </c>
      <c r="Q78" s="155">
        <v>2.6</v>
      </c>
      <c r="R78" s="174">
        <v>0</v>
      </c>
      <c r="S78" s="140"/>
      <c r="T78" s="140"/>
      <c r="U78" s="90"/>
      <c r="V78" s="91"/>
      <c r="W78" s="91"/>
      <c r="X78" s="91"/>
      <c r="Y78" s="91"/>
      <c r="Z78" s="92"/>
      <c r="AA78" s="385"/>
    </row>
    <row r="79" spans="3:27" s="5" customFormat="1" ht="13.2" x14ac:dyDescent="0.25">
      <c r="C79" s="246"/>
      <c r="D79" s="260"/>
      <c r="E79" s="263"/>
      <c r="F79" s="265" t="s">
        <v>58</v>
      </c>
      <c r="G79" s="347" t="s">
        <v>74</v>
      </c>
      <c r="H79" s="338" t="s">
        <v>119</v>
      </c>
      <c r="I79" s="280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910.1</v>
      </c>
      <c r="P79" s="80">
        <f t="shared" si="43"/>
        <v>906.1</v>
      </c>
      <c r="Q79" s="80">
        <f t="shared" si="43"/>
        <v>778.5</v>
      </c>
      <c r="R79" s="128">
        <f t="shared" si="43"/>
        <v>4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85"/>
    </row>
    <row r="80" spans="3:27" s="5" customFormat="1" ht="27.75" customHeight="1" x14ac:dyDescent="0.25">
      <c r="C80" s="246"/>
      <c r="D80" s="260"/>
      <c r="E80" s="263"/>
      <c r="F80" s="266"/>
      <c r="G80" s="326"/>
      <c r="H80" s="339"/>
      <c r="I80" s="281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623.4</v>
      </c>
      <c r="P80" s="168">
        <v>619.4</v>
      </c>
      <c r="Q80" s="168">
        <v>589.5</v>
      </c>
      <c r="R80" s="169">
        <v>4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85"/>
    </row>
    <row r="81" spans="3:27" s="5" customFormat="1" ht="27.75" customHeight="1" x14ac:dyDescent="0.25">
      <c r="C81" s="246"/>
      <c r="D81" s="260"/>
      <c r="E81" s="263"/>
      <c r="F81" s="266"/>
      <c r="G81" s="326"/>
      <c r="H81" s="339"/>
      <c r="I81" s="281"/>
      <c r="J81" s="153" t="s">
        <v>183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35.4</v>
      </c>
      <c r="P81" s="168">
        <v>35.4</v>
      </c>
      <c r="Q81" s="168">
        <v>23.2</v>
      </c>
      <c r="R81" s="169">
        <v>0</v>
      </c>
      <c r="S81" s="89"/>
      <c r="T81" s="89"/>
      <c r="U81" s="90" t="s">
        <v>184</v>
      </c>
      <c r="V81" s="91" t="s">
        <v>76</v>
      </c>
      <c r="W81" s="91"/>
      <c r="X81" s="91">
        <v>12</v>
      </c>
      <c r="Y81" s="91"/>
      <c r="Z81" s="92"/>
      <c r="AA81" s="385"/>
    </row>
    <row r="82" spans="3:27" s="5" customFormat="1" ht="27.75" customHeight="1" x14ac:dyDescent="0.25">
      <c r="C82" s="246"/>
      <c r="D82" s="260"/>
      <c r="E82" s="263"/>
      <c r="F82" s="266"/>
      <c r="G82" s="326"/>
      <c r="H82" s="339"/>
      <c r="I82" s="281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249.8</v>
      </c>
      <c r="P82" s="155">
        <v>249.8</v>
      </c>
      <c r="Q82" s="155">
        <v>165.8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85"/>
    </row>
    <row r="83" spans="3:27" s="5" customFormat="1" ht="27.75" customHeight="1" x14ac:dyDescent="0.25">
      <c r="C83" s="246"/>
      <c r="D83" s="260"/>
      <c r="E83" s="263"/>
      <c r="F83" s="266"/>
      <c r="G83" s="326"/>
      <c r="H83" s="339"/>
      <c r="I83" s="281"/>
      <c r="J83" s="86" t="s">
        <v>147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0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85"/>
    </row>
    <row r="84" spans="3:27" s="5" customFormat="1" ht="27.75" customHeight="1" x14ac:dyDescent="0.25">
      <c r="C84" s="246"/>
      <c r="D84" s="260"/>
      <c r="E84" s="263"/>
      <c r="F84" s="267"/>
      <c r="G84" s="325"/>
      <c r="H84" s="340"/>
      <c r="I84" s="282"/>
      <c r="J84" s="86" t="s">
        <v>148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85"/>
    </row>
    <row r="85" spans="3:27" s="5" customFormat="1" ht="12.75" customHeight="1" x14ac:dyDescent="0.25">
      <c r="C85" s="246"/>
      <c r="D85" s="260"/>
      <c r="E85" s="263"/>
      <c r="F85" s="265" t="s">
        <v>59</v>
      </c>
      <c r="G85" s="347" t="s">
        <v>74</v>
      </c>
      <c r="H85" s="338" t="s">
        <v>131</v>
      </c>
      <c r="I85" s="280" t="s">
        <v>130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395.29999999999995</v>
      </c>
      <c r="P85" s="80">
        <f t="shared" si="44"/>
        <v>395.29999999999995</v>
      </c>
      <c r="Q85" s="80">
        <f t="shared" si="44"/>
        <v>325.89999999999998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85"/>
    </row>
    <row r="86" spans="3:27" s="5" customFormat="1" ht="27.75" customHeight="1" x14ac:dyDescent="0.25">
      <c r="C86" s="246"/>
      <c r="D86" s="260"/>
      <c r="E86" s="263"/>
      <c r="F86" s="266"/>
      <c r="G86" s="326"/>
      <c r="H86" s="339"/>
      <c r="I86" s="281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392.2</v>
      </c>
      <c r="P86" s="155">
        <v>392.2</v>
      </c>
      <c r="Q86" s="155">
        <v>325.5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85"/>
    </row>
    <row r="87" spans="3:27" s="5" customFormat="1" ht="27.75" customHeight="1" x14ac:dyDescent="0.25">
      <c r="C87" s="246"/>
      <c r="D87" s="260"/>
      <c r="E87" s="263"/>
      <c r="F87" s="266"/>
      <c r="G87" s="326"/>
      <c r="H87" s="339"/>
      <c r="I87" s="281"/>
      <c r="J87" s="153" t="s">
        <v>154</v>
      </c>
      <c r="K87" s="156">
        <v>0.4</v>
      </c>
      <c r="L87" s="155">
        <v>0.4</v>
      </c>
      <c r="M87" s="155">
        <v>0.4</v>
      </c>
      <c r="N87" s="157">
        <v>0</v>
      </c>
      <c r="O87" s="156">
        <v>0.4</v>
      </c>
      <c r="P87" s="155">
        <v>0.4</v>
      </c>
      <c r="Q87" s="155">
        <v>0.4</v>
      </c>
      <c r="R87" s="157">
        <v>0</v>
      </c>
      <c r="S87" s="89"/>
      <c r="T87" s="89"/>
      <c r="U87" s="90" t="s">
        <v>184</v>
      </c>
      <c r="V87" s="91"/>
      <c r="W87" s="91"/>
      <c r="X87" s="91"/>
      <c r="Y87" s="91"/>
      <c r="Z87" s="92"/>
      <c r="AA87" s="385"/>
    </row>
    <row r="88" spans="3:27" s="5" customFormat="1" ht="27.75" customHeight="1" x14ac:dyDescent="0.25">
      <c r="C88" s="246"/>
      <c r="D88" s="260"/>
      <c r="E88" s="263"/>
      <c r="F88" s="266"/>
      <c r="G88" s="326"/>
      <c r="H88" s="339"/>
      <c r="I88" s="281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2.7</v>
      </c>
      <c r="P88" s="155">
        <v>2.7</v>
      </c>
      <c r="Q88" s="155">
        <v>0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85"/>
    </row>
    <row r="89" spans="3:27" s="5" customFormat="1" ht="27.75" customHeight="1" x14ac:dyDescent="0.25">
      <c r="C89" s="258"/>
      <c r="D89" s="261"/>
      <c r="E89" s="264"/>
      <c r="F89" s="267"/>
      <c r="G89" s="325"/>
      <c r="H89" s="340"/>
      <c r="I89" s="282"/>
      <c r="J89" s="86" t="s">
        <v>147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85"/>
    </row>
    <row r="90" spans="3:27" s="5" customFormat="1" ht="15" customHeight="1" x14ac:dyDescent="0.25">
      <c r="C90" s="246" t="s">
        <v>38</v>
      </c>
      <c r="D90" s="260" t="s">
        <v>38</v>
      </c>
      <c r="E90" s="262" t="s">
        <v>41</v>
      </c>
      <c r="F90" s="268" t="s">
        <v>60</v>
      </c>
      <c r="G90" s="347" t="s">
        <v>74</v>
      </c>
      <c r="H90" s="338"/>
      <c r="I90" s="332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842.80000000000007</v>
      </c>
      <c r="P90" s="82">
        <f t="shared" ref="P90:T90" si="47">P91+P92</f>
        <v>842.80000000000007</v>
      </c>
      <c r="Q90" s="82">
        <f t="shared" si="47"/>
        <v>702.1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85"/>
    </row>
    <row r="91" spans="3:27" s="5" customFormat="1" ht="19.5" customHeight="1" x14ac:dyDescent="0.25">
      <c r="C91" s="246"/>
      <c r="D91" s="260"/>
      <c r="E91" s="263"/>
      <c r="F91" s="269"/>
      <c r="G91" s="326"/>
      <c r="H91" s="339"/>
      <c r="I91" s="333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561.1</v>
      </c>
      <c r="P91" s="14">
        <f t="shared" si="48"/>
        <v>561.1</v>
      </c>
      <c r="Q91" s="14">
        <f t="shared" si="48"/>
        <v>531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85"/>
    </row>
    <row r="92" spans="3:27" s="5" customFormat="1" ht="22.5" customHeight="1" x14ac:dyDescent="0.25">
      <c r="C92" s="246"/>
      <c r="D92" s="260"/>
      <c r="E92" s="263"/>
      <c r="F92" s="270"/>
      <c r="G92" s="325"/>
      <c r="H92" s="340"/>
      <c r="I92" s="334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281.70000000000005</v>
      </c>
      <c r="P92" s="14">
        <f t="shared" si="49"/>
        <v>281.70000000000005</v>
      </c>
      <c r="Q92" s="14">
        <f t="shared" si="49"/>
        <v>171.1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85"/>
    </row>
    <row r="93" spans="3:27" s="5" customFormat="1" ht="13.2" x14ac:dyDescent="0.25">
      <c r="C93" s="246"/>
      <c r="D93" s="260"/>
      <c r="E93" s="263"/>
      <c r="F93" s="265" t="s">
        <v>125</v>
      </c>
      <c r="G93" s="347" t="s">
        <v>74</v>
      </c>
      <c r="H93" s="338" t="s">
        <v>113</v>
      </c>
      <c r="I93" s="280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567</v>
      </c>
      <c r="P93" s="82">
        <f t="shared" si="51"/>
        <v>567</v>
      </c>
      <c r="Q93" s="82">
        <f t="shared" si="51"/>
        <v>472.1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85"/>
    </row>
    <row r="94" spans="3:27" s="5" customFormat="1" ht="29.25" customHeight="1" x14ac:dyDescent="0.25">
      <c r="C94" s="246"/>
      <c r="D94" s="260"/>
      <c r="E94" s="263"/>
      <c r="F94" s="266"/>
      <c r="G94" s="326"/>
      <c r="H94" s="339"/>
      <c r="I94" s="281"/>
      <c r="J94" s="96" t="s">
        <v>73</v>
      </c>
      <c r="K94" s="226">
        <v>293.5</v>
      </c>
      <c r="L94" s="229">
        <v>293.5</v>
      </c>
      <c r="M94" s="229">
        <v>285.7</v>
      </c>
      <c r="N94" s="230">
        <v>0</v>
      </c>
      <c r="O94" s="226">
        <v>383.7</v>
      </c>
      <c r="P94" s="229">
        <v>383.7</v>
      </c>
      <c r="Q94" s="229">
        <v>372</v>
      </c>
      <c r="R94" s="230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85"/>
    </row>
    <row r="95" spans="3:27" s="5" customFormat="1" ht="29.25" customHeight="1" x14ac:dyDescent="0.25">
      <c r="C95" s="246"/>
      <c r="D95" s="260"/>
      <c r="E95" s="263"/>
      <c r="F95" s="266"/>
      <c r="G95" s="326"/>
      <c r="H95" s="339"/>
      <c r="I95" s="281"/>
      <c r="J95" s="153" t="s">
        <v>154</v>
      </c>
      <c r="K95" s="226">
        <v>2</v>
      </c>
      <c r="L95" s="229">
        <v>2</v>
      </c>
      <c r="M95" s="229">
        <v>0</v>
      </c>
      <c r="N95" s="230">
        <v>0</v>
      </c>
      <c r="O95" s="226"/>
      <c r="P95" s="229"/>
      <c r="Q95" s="229"/>
      <c r="R95" s="230"/>
      <c r="S95" s="97"/>
      <c r="T95" s="97"/>
      <c r="U95" s="90"/>
      <c r="V95" s="91"/>
      <c r="W95" s="91"/>
      <c r="X95" s="91"/>
      <c r="Y95" s="91"/>
      <c r="Z95" s="92"/>
      <c r="AA95" s="385"/>
    </row>
    <row r="96" spans="3:27" s="5" customFormat="1" ht="29.25" customHeight="1" x14ac:dyDescent="0.25">
      <c r="C96" s="246"/>
      <c r="D96" s="260"/>
      <c r="E96" s="263"/>
      <c r="F96" s="267"/>
      <c r="G96" s="325"/>
      <c r="H96" s="340"/>
      <c r="I96" s="282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183.3</v>
      </c>
      <c r="P96" s="176">
        <v>183.3</v>
      </c>
      <c r="Q96" s="176">
        <v>100.1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85"/>
    </row>
    <row r="97" spans="3:27" s="5" customFormat="1" ht="13.2" x14ac:dyDescent="0.25">
      <c r="C97" s="246"/>
      <c r="D97" s="260"/>
      <c r="E97" s="263"/>
      <c r="F97" s="265" t="s">
        <v>186</v>
      </c>
      <c r="G97" s="347" t="s">
        <v>74</v>
      </c>
      <c r="H97" s="338" t="s">
        <v>115</v>
      </c>
      <c r="I97" s="280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275.8</v>
      </c>
      <c r="P97" s="82">
        <f t="shared" si="54"/>
        <v>275.8</v>
      </c>
      <c r="Q97" s="82">
        <f t="shared" si="54"/>
        <v>230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85"/>
    </row>
    <row r="98" spans="3:27" s="5" customFormat="1" ht="29.25" customHeight="1" x14ac:dyDescent="0.25">
      <c r="C98" s="246"/>
      <c r="D98" s="260"/>
      <c r="E98" s="263"/>
      <c r="F98" s="266"/>
      <c r="G98" s="326"/>
      <c r="H98" s="339"/>
      <c r="I98" s="281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177.4</v>
      </c>
      <c r="P98" s="168">
        <v>177.4</v>
      </c>
      <c r="Q98" s="168">
        <v>159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85"/>
    </row>
    <row r="99" spans="3:27" s="5" customFormat="1" ht="29.25" customHeight="1" thickBot="1" x14ac:dyDescent="0.3">
      <c r="C99" s="247"/>
      <c r="D99" s="256"/>
      <c r="E99" s="367"/>
      <c r="F99" s="337"/>
      <c r="G99" s="455"/>
      <c r="H99" s="518"/>
      <c r="I99" s="380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98.4</v>
      </c>
      <c r="P99" s="179">
        <v>98.4</v>
      </c>
      <c r="Q99" s="179">
        <v>71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85"/>
    </row>
    <row r="100" spans="3:27" s="5" customFormat="1" ht="14.25" customHeight="1" thickBot="1" x14ac:dyDescent="0.3">
      <c r="C100" s="204" t="s">
        <v>38</v>
      </c>
      <c r="D100" s="237" t="s">
        <v>38</v>
      </c>
      <c r="E100" s="274" t="s">
        <v>18</v>
      </c>
      <c r="F100" s="275"/>
      <c r="G100" s="275"/>
      <c r="H100" s="275"/>
      <c r="I100" s="276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7690.2000000000016</v>
      </c>
      <c r="P100" s="28">
        <f t="shared" si="55"/>
        <v>7635.8</v>
      </c>
      <c r="Q100" s="28">
        <f t="shared" si="55"/>
        <v>6087</v>
      </c>
      <c r="R100" s="29">
        <f t="shared" si="55"/>
        <v>54.4</v>
      </c>
      <c r="S100" s="30">
        <f t="shared" si="55"/>
        <v>6735.8</v>
      </c>
      <c r="T100" s="30">
        <f t="shared" si="55"/>
        <v>6704.3</v>
      </c>
      <c r="U100" s="277"/>
      <c r="V100" s="278"/>
      <c r="W100" s="278"/>
      <c r="X100" s="278"/>
      <c r="Y100" s="278"/>
      <c r="Z100" s="279"/>
      <c r="AA100" s="385"/>
    </row>
    <row r="101" spans="3:27" s="5" customFormat="1" ht="15.75" customHeight="1" thickBot="1" x14ac:dyDescent="0.3">
      <c r="C101" s="204" t="s">
        <v>38</v>
      </c>
      <c r="D101" s="207" t="s">
        <v>40</v>
      </c>
      <c r="E101" s="421" t="s">
        <v>133</v>
      </c>
      <c r="F101" s="422"/>
      <c r="G101" s="422"/>
      <c r="H101" s="422"/>
      <c r="I101" s="422"/>
      <c r="J101" s="422"/>
      <c r="K101" s="422"/>
      <c r="L101" s="422"/>
      <c r="M101" s="422"/>
      <c r="N101" s="422"/>
      <c r="O101" s="422"/>
      <c r="P101" s="422"/>
      <c r="Q101" s="422"/>
      <c r="R101" s="422"/>
      <c r="S101" s="422"/>
      <c r="T101" s="422"/>
      <c r="U101" s="422"/>
      <c r="V101" s="422"/>
      <c r="W101" s="422"/>
      <c r="X101" s="422"/>
      <c r="Y101" s="422"/>
      <c r="Z101" s="423"/>
      <c r="AA101" s="385"/>
    </row>
    <row r="102" spans="3:27" s="5" customFormat="1" ht="34.200000000000003" x14ac:dyDescent="0.25">
      <c r="C102" s="245" t="s">
        <v>38</v>
      </c>
      <c r="D102" s="255" t="s">
        <v>40</v>
      </c>
      <c r="E102" s="271" t="s">
        <v>38</v>
      </c>
      <c r="F102" s="208" t="s">
        <v>134</v>
      </c>
      <c r="G102" s="102"/>
      <c r="H102" s="232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34.599999999999994</v>
      </c>
      <c r="P102" s="105">
        <f t="shared" ref="P102:T102" si="57">P103+P104+P105+P106+P107+P108+P109</f>
        <v>34.599999999999994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136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85"/>
    </row>
    <row r="103" spans="3:27" s="5" customFormat="1" ht="36" x14ac:dyDescent="0.25">
      <c r="C103" s="246"/>
      <c r="D103" s="260"/>
      <c r="E103" s="272"/>
      <c r="F103" s="238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7</v>
      </c>
      <c r="P103" s="182">
        <v>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135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85"/>
    </row>
    <row r="104" spans="3:27" s="5" customFormat="1" ht="36" x14ac:dyDescent="0.25">
      <c r="C104" s="246"/>
      <c r="D104" s="260"/>
      <c r="E104" s="272"/>
      <c r="F104" s="238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6</v>
      </c>
      <c r="P104" s="185">
        <v>6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135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85"/>
    </row>
    <row r="105" spans="3:27" s="5" customFormat="1" ht="36" x14ac:dyDescent="0.25">
      <c r="C105" s="246"/>
      <c r="D105" s="260"/>
      <c r="E105" s="272"/>
      <c r="F105" s="238" t="s">
        <v>55</v>
      </c>
      <c r="G105" s="109" t="s">
        <v>74</v>
      </c>
      <c r="H105" s="115">
        <v>190245331</v>
      </c>
      <c r="I105" s="111" t="s">
        <v>126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4.4000000000000004</v>
      </c>
      <c r="P105" s="185">
        <v>4.4000000000000004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135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85"/>
    </row>
    <row r="106" spans="3:27" s="5" customFormat="1" ht="36" x14ac:dyDescent="0.25">
      <c r="C106" s="246"/>
      <c r="D106" s="260"/>
      <c r="E106" s="272"/>
      <c r="F106" s="238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5.4</v>
      </c>
      <c r="P106" s="185">
        <v>5.4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135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85"/>
    </row>
    <row r="107" spans="3:27" s="5" customFormat="1" ht="36" x14ac:dyDescent="0.25">
      <c r="C107" s="246"/>
      <c r="D107" s="260"/>
      <c r="E107" s="272"/>
      <c r="F107" s="238" t="s">
        <v>57</v>
      </c>
      <c r="G107" s="109" t="s">
        <v>74</v>
      </c>
      <c r="H107" s="114">
        <v>190245865</v>
      </c>
      <c r="I107" s="111" t="s">
        <v>128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4.7</v>
      </c>
      <c r="P107" s="185">
        <v>4.7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135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85"/>
    </row>
    <row r="108" spans="3:27" s="5" customFormat="1" ht="36" x14ac:dyDescent="0.25">
      <c r="C108" s="246"/>
      <c r="D108" s="260"/>
      <c r="E108" s="272"/>
      <c r="F108" s="238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7.1</v>
      </c>
      <c r="P108" s="185">
        <v>7.1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135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85"/>
    </row>
    <row r="109" spans="3:27" s="5" customFormat="1" ht="13.8" thickBot="1" x14ac:dyDescent="0.3">
      <c r="C109" s="247"/>
      <c r="D109" s="256"/>
      <c r="E109" s="273"/>
      <c r="F109" s="202" t="s">
        <v>59</v>
      </c>
      <c r="G109" s="116" t="s">
        <v>74</v>
      </c>
      <c r="H109" s="117">
        <v>190984347</v>
      </c>
      <c r="I109" s="118" t="s">
        <v>130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85"/>
    </row>
    <row r="110" spans="3:27" s="5" customFormat="1" ht="15.75" customHeight="1" thickBot="1" x14ac:dyDescent="0.3">
      <c r="C110" s="204" t="s">
        <v>38</v>
      </c>
      <c r="D110" s="237" t="s">
        <v>40</v>
      </c>
      <c r="E110" s="274" t="s">
        <v>18</v>
      </c>
      <c r="F110" s="275"/>
      <c r="G110" s="275"/>
      <c r="H110" s="275"/>
      <c r="I110" s="276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34.599999999999994</v>
      </c>
      <c r="P110" s="28">
        <f t="shared" si="59"/>
        <v>34.599999999999994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277"/>
      <c r="V110" s="278"/>
      <c r="W110" s="278"/>
      <c r="X110" s="278"/>
      <c r="Y110" s="278"/>
      <c r="Z110" s="279"/>
      <c r="AA110" s="385"/>
    </row>
    <row r="111" spans="3:27" s="5" customFormat="1" ht="15.75" customHeight="1" thickBot="1" x14ac:dyDescent="0.3">
      <c r="C111" s="236" t="s">
        <v>38</v>
      </c>
      <c r="D111" s="306" t="s">
        <v>19</v>
      </c>
      <c r="E111" s="307"/>
      <c r="F111" s="307"/>
      <c r="G111" s="307"/>
      <c r="H111" s="307"/>
      <c r="I111" s="308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7724.800000000002</v>
      </c>
      <c r="P111" s="22">
        <f t="shared" ref="P111:T111" si="61">P100+P110</f>
        <v>7670.4000000000005</v>
      </c>
      <c r="Q111" s="22">
        <f t="shared" si="61"/>
        <v>6087</v>
      </c>
      <c r="R111" s="23">
        <f t="shared" si="61"/>
        <v>54.4</v>
      </c>
      <c r="S111" s="24">
        <f>S100+S110</f>
        <v>6759.5</v>
      </c>
      <c r="T111" s="24">
        <f t="shared" si="61"/>
        <v>6728</v>
      </c>
      <c r="U111" s="250"/>
      <c r="V111" s="251"/>
      <c r="W111" s="251"/>
      <c r="X111" s="251"/>
      <c r="Y111" s="251"/>
      <c r="Z111" s="252"/>
      <c r="AA111" s="385"/>
    </row>
    <row r="112" spans="3:27" s="5" customFormat="1" ht="16.5" customHeight="1" thickBot="1" x14ac:dyDescent="0.3">
      <c r="C112" s="236" t="s">
        <v>40</v>
      </c>
      <c r="D112" s="363" t="s">
        <v>138</v>
      </c>
      <c r="E112" s="316"/>
      <c r="F112" s="316"/>
      <c r="G112" s="316"/>
      <c r="H112" s="316"/>
      <c r="I112" s="316"/>
      <c r="J112" s="316"/>
      <c r="K112" s="316"/>
      <c r="L112" s="316"/>
      <c r="M112" s="316"/>
      <c r="N112" s="316"/>
      <c r="O112" s="316"/>
      <c r="P112" s="316"/>
      <c r="Q112" s="316"/>
      <c r="R112" s="316"/>
      <c r="S112" s="316"/>
      <c r="T112" s="316"/>
      <c r="U112" s="316"/>
      <c r="V112" s="316"/>
      <c r="W112" s="316"/>
      <c r="X112" s="316"/>
      <c r="Y112" s="316"/>
      <c r="Z112" s="317"/>
      <c r="AA112" s="385"/>
    </row>
    <row r="113" spans="3:27" s="5" customFormat="1" ht="14.25" customHeight="1" thickBot="1" x14ac:dyDescent="0.3">
      <c r="C113" s="236" t="s">
        <v>40</v>
      </c>
      <c r="D113" s="237" t="s">
        <v>38</v>
      </c>
      <c r="E113" s="310" t="s">
        <v>61</v>
      </c>
      <c r="F113" s="310"/>
      <c r="G113" s="310"/>
      <c r="H113" s="310"/>
      <c r="I113" s="310"/>
      <c r="J113" s="310"/>
      <c r="K113" s="310"/>
      <c r="L113" s="310"/>
      <c r="M113" s="310"/>
      <c r="N113" s="310"/>
      <c r="O113" s="310"/>
      <c r="P113" s="310"/>
      <c r="Q113" s="310"/>
      <c r="R113" s="310"/>
      <c r="S113" s="310"/>
      <c r="T113" s="310"/>
      <c r="U113" s="310"/>
      <c r="V113" s="310"/>
      <c r="W113" s="310"/>
      <c r="X113" s="310"/>
      <c r="Y113" s="310"/>
      <c r="Z113" s="311"/>
      <c r="AA113" s="385"/>
    </row>
    <row r="114" spans="3:27" s="5" customFormat="1" ht="13.2" x14ac:dyDescent="0.25">
      <c r="C114" s="245" t="s">
        <v>40</v>
      </c>
      <c r="D114" s="255" t="s">
        <v>38</v>
      </c>
      <c r="E114" s="364" t="s">
        <v>38</v>
      </c>
      <c r="F114" s="335" t="s">
        <v>160</v>
      </c>
      <c r="G114" s="324" t="s">
        <v>74</v>
      </c>
      <c r="H114" s="338" t="s">
        <v>102</v>
      </c>
      <c r="I114" s="464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50.7</v>
      </c>
      <c r="P114" s="82">
        <f t="shared" si="62"/>
        <v>50.7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516" t="s">
        <v>141</v>
      </c>
      <c r="V114" s="253" t="s">
        <v>76</v>
      </c>
      <c r="W114" s="253">
        <v>63</v>
      </c>
      <c r="X114" s="253">
        <v>65</v>
      </c>
      <c r="Y114" s="253">
        <v>67</v>
      </c>
      <c r="Z114" s="253">
        <v>70</v>
      </c>
      <c r="AA114" s="385"/>
    </row>
    <row r="115" spans="3:27" s="5" customFormat="1" ht="41.25" customHeight="1" thickBot="1" x14ac:dyDescent="0.3">
      <c r="C115" s="258"/>
      <c r="D115" s="261"/>
      <c r="E115" s="365"/>
      <c r="F115" s="336"/>
      <c r="G115" s="325"/>
      <c r="H115" s="340"/>
      <c r="I115" s="282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50.7</v>
      </c>
      <c r="P115" s="14">
        <v>50.7</v>
      </c>
      <c r="Q115" s="14">
        <v>0</v>
      </c>
      <c r="R115" s="158">
        <v>0</v>
      </c>
      <c r="S115" s="43">
        <v>150</v>
      </c>
      <c r="T115" s="43">
        <v>150</v>
      </c>
      <c r="U115" s="517"/>
      <c r="V115" s="254"/>
      <c r="W115" s="254"/>
      <c r="X115" s="254"/>
      <c r="Y115" s="254"/>
      <c r="Z115" s="254"/>
      <c r="AA115" s="385"/>
    </row>
    <row r="116" spans="3:27" s="5" customFormat="1" ht="13.2" x14ac:dyDescent="0.25">
      <c r="C116" s="245" t="s">
        <v>40</v>
      </c>
      <c r="D116" s="255" t="s">
        <v>38</v>
      </c>
      <c r="E116" s="364" t="s">
        <v>40</v>
      </c>
      <c r="F116" s="335" t="s">
        <v>178</v>
      </c>
      <c r="G116" s="324" t="s">
        <v>74</v>
      </c>
      <c r="H116" s="338" t="s">
        <v>102</v>
      </c>
      <c r="I116" s="464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516"/>
      <c r="V116" s="253"/>
      <c r="W116" s="253"/>
      <c r="X116" s="253"/>
      <c r="Y116" s="253"/>
      <c r="Z116" s="253"/>
      <c r="AA116" s="385"/>
    </row>
    <row r="117" spans="3:27" s="5" customFormat="1" ht="58.5" customHeight="1" thickBot="1" x14ac:dyDescent="0.3">
      <c r="C117" s="258"/>
      <c r="D117" s="261"/>
      <c r="E117" s="365"/>
      <c r="F117" s="336"/>
      <c r="G117" s="325"/>
      <c r="H117" s="340"/>
      <c r="I117" s="282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517"/>
      <c r="V117" s="254"/>
      <c r="W117" s="254"/>
      <c r="X117" s="254"/>
      <c r="Y117" s="254"/>
      <c r="Z117" s="254"/>
      <c r="AA117" s="385"/>
    </row>
    <row r="118" spans="3:27" s="5" customFormat="1" ht="17.25" customHeight="1" thickBot="1" x14ac:dyDescent="0.3">
      <c r="C118" s="204" t="s">
        <v>40</v>
      </c>
      <c r="D118" s="237" t="s">
        <v>38</v>
      </c>
      <c r="E118" s="274" t="s">
        <v>18</v>
      </c>
      <c r="F118" s="275"/>
      <c r="G118" s="275"/>
      <c r="H118" s="275"/>
      <c r="I118" s="276"/>
      <c r="J118" s="26"/>
      <c r="K118" s="209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09">
        <f t="shared" si="63"/>
        <v>80.099999999999994</v>
      </c>
      <c r="P118" s="28">
        <f t="shared" si="63"/>
        <v>80.099999999999994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277"/>
      <c r="V118" s="278"/>
      <c r="W118" s="278"/>
      <c r="X118" s="278"/>
      <c r="Y118" s="278"/>
      <c r="Z118" s="279"/>
      <c r="AA118" s="385"/>
    </row>
    <row r="119" spans="3:27" s="5" customFormat="1" ht="18.75" customHeight="1" thickBot="1" x14ac:dyDescent="0.3">
      <c r="C119" s="236" t="s">
        <v>40</v>
      </c>
      <c r="D119" s="237" t="s">
        <v>40</v>
      </c>
      <c r="E119" s="514" t="s">
        <v>142</v>
      </c>
      <c r="F119" s="310"/>
      <c r="G119" s="310"/>
      <c r="H119" s="310"/>
      <c r="I119" s="310"/>
      <c r="J119" s="310"/>
      <c r="K119" s="310"/>
      <c r="L119" s="310"/>
      <c r="M119" s="310"/>
      <c r="N119" s="310"/>
      <c r="O119" s="310"/>
      <c r="P119" s="310"/>
      <c r="Q119" s="310"/>
      <c r="R119" s="310"/>
      <c r="S119" s="310"/>
      <c r="T119" s="310"/>
      <c r="U119" s="310"/>
      <c r="V119" s="310"/>
      <c r="W119" s="310"/>
      <c r="X119" s="310"/>
      <c r="Y119" s="310"/>
      <c r="Z119" s="311"/>
      <c r="AA119" s="385"/>
    </row>
    <row r="120" spans="3:27" s="5" customFormat="1" ht="17.25" customHeight="1" x14ac:dyDescent="0.25">
      <c r="C120" s="245" t="s">
        <v>40</v>
      </c>
      <c r="D120" s="255" t="s">
        <v>40</v>
      </c>
      <c r="E120" s="366" t="s">
        <v>38</v>
      </c>
      <c r="F120" s="248" t="s">
        <v>161</v>
      </c>
      <c r="G120" s="326" t="s">
        <v>74</v>
      </c>
      <c r="H120" s="338" t="s">
        <v>102</v>
      </c>
      <c r="I120" s="281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516"/>
      <c r="V120" s="253"/>
      <c r="W120" s="253"/>
      <c r="X120" s="253"/>
      <c r="Y120" s="253"/>
      <c r="Z120" s="253"/>
      <c r="AA120" s="385"/>
    </row>
    <row r="121" spans="3:27" s="5" customFormat="1" ht="40.5" customHeight="1" thickBot="1" x14ac:dyDescent="0.3">
      <c r="C121" s="247"/>
      <c r="D121" s="256"/>
      <c r="E121" s="367"/>
      <c r="F121" s="249"/>
      <c r="G121" s="325"/>
      <c r="H121" s="340"/>
      <c r="I121" s="282"/>
      <c r="J121" s="124" t="s">
        <v>73</v>
      </c>
      <c r="K121" s="223">
        <v>19.3</v>
      </c>
      <c r="L121" s="213">
        <v>19.3</v>
      </c>
      <c r="M121" s="213">
        <v>19</v>
      </c>
      <c r="N121" s="159">
        <v>0</v>
      </c>
      <c r="O121" s="223"/>
      <c r="P121" s="213"/>
      <c r="Q121" s="213"/>
      <c r="R121" s="159"/>
      <c r="S121" s="217"/>
      <c r="T121" s="217"/>
      <c r="U121" s="517"/>
      <c r="V121" s="254"/>
      <c r="W121" s="254"/>
      <c r="X121" s="254"/>
      <c r="Y121" s="254"/>
      <c r="Z121" s="254"/>
      <c r="AA121" s="385"/>
    </row>
    <row r="122" spans="3:27" s="5" customFormat="1" ht="13.8" thickBot="1" x14ac:dyDescent="0.3">
      <c r="C122" s="204" t="s">
        <v>40</v>
      </c>
      <c r="D122" s="237" t="s">
        <v>40</v>
      </c>
      <c r="E122" s="274" t="s">
        <v>18</v>
      </c>
      <c r="F122" s="275"/>
      <c r="G122" s="275"/>
      <c r="H122" s="275"/>
      <c r="I122" s="276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27"/>
      <c r="V122" s="328"/>
      <c r="W122" s="328"/>
      <c r="X122" s="328"/>
      <c r="Y122" s="328"/>
      <c r="Z122" s="329"/>
      <c r="AA122" s="385"/>
    </row>
    <row r="123" spans="3:27" s="5" customFormat="1" ht="13.8" thickBot="1" x14ac:dyDescent="0.3">
      <c r="C123" s="236" t="s">
        <v>40</v>
      </c>
      <c r="D123" s="306" t="s">
        <v>19</v>
      </c>
      <c r="E123" s="307"/>
      <c r="F123" s="307"/>
      <c r="G123" s="307"/>
      <c r="H123" s="307"/>
      <c r="I123" s="308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80.099999999999994</v>
      </c>
      <c r="P123" s="31">
        <f t="shared" ref="P123:T123" si="68">P118+P122</f>
        <v>80.099999999999994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50"/>
      <c r="V123" s="251"/>
      <c r="W123" s="251"/>
      <c r="X123" s="251"/>
      <c r="Y123" s="251"/>
      <c r="Z123" s="252"/>
      <c r="AA123" s="385"/>
    </row>
    <row r="124" spans="3:27" s="5" customFormat="1" ht="13.8" thickBot="1" x14ac:dyDescent="0.3">
      <c r="C124" s="236" t="s">
        <v>41</v>
      </c>
      <c r="D124" s="315" t="s">
        <v>62</v>
      </c>
      <c r="E124" s="316"/>
      <c r="F124" s="316"/>
      <c r="G124" s="316"/>
      <c r="H124" s="316"/>
      <c r="I124" s="316"/>
      <c r="J124" s="316"/>
      <c r="K124" s="316"/>
      <c r="L124" s="316"/>
      <c r="M124" s="316"/>
      <c r="N124" s="316"/>
      <c r="O124" s="316"/>
      <c r="P124" s="316"/>
      <c r="Q124" s="316"/>
      <c r="R124" s="316"/>
      <c r="S124" s="316"/>
      <c r="T124" s="316"/>
      <c r="U124" s="316"/>
      <c r="V124" s="316"/>
      <c r="W124" s="316"/>
      <c r="X124" s="316"/>
      <c r="Y124" s="316"/>
      <c r="Z124" s="317"/>
      <c r="AA124" s="385"/>
    </row>
    <row r="125" spans="3:27" s="5" customFormat="1" ht="13.8" thickBot="1" x14ac:dyDescent="0.3">
      <c r="C125" s="236" t="s">
        <v>41</v>
      </c>
      <c r="D125" s="237" t="s">
        <v>38</v>
      </c>
      <c r="E125" s="309" t="s">
        <v>152</v>
      </c>
      <c r="F125" s="310"/>
      <c r="G125" s="310"/>
      <c r="H125" s="310"/>
      <c r="I125" s="310"/>
      <c r="J125" s="310"/>
      <c r="K125" s="310"/>
      <c r="L125" s="310"/>
      <c r="M125" s="310"/>
      <c r="N125" s="310"/>
      <c r="O125" s="310"/>
      <c r="P125" s="310"/>
      <c r="Q125" s="310"/>
      <c r="R125" s="310"/>
      <c r="S125" s="310"/>
      <c r="T125" s="310"/>
      <c r="U125" s="310"/>
      <c r="V125" s="310"/>
      <c r="W125" s="310"/>
      <c r="X125" s="310"/>
      <c r="Y125" s="310"/>
      <c r="Z125" s="311"/>
      <c r="AA125" s="385"/>
    </row>
    <row r="126" spans="3:27" s="5" customFormat="1" ht="13.5" customHeight="1" thickBot="1" x14ac:dyDescent="0.3">
      <c r="C126" s="472" t="s">
        <v>41</v>
      </c>
      <c r="D126" s="474" t="s">
        <v>38</v>
      </c>
      <c r="E126" s="364" t="s">
        <v>38</v>
      </c>
      <c r="F126" s="475" t="s">
        <v>162</v>
      </c>
      <c r="G126" s="324" t="s">
        <v>74</v>
      </c>
      <c r="H126" s="359" t="s">
        <v>102</v>
      </c>
      <c r="I126" s="353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5.2</v>
      </c>
      <c r="P126" s="71">
        <f t="shared" si="70"/>
        <v>5.2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484" t="s">
        <v>88</v>
      </c>
      <c r="V126" s="253" t="s">
        <v>76</v>
      </c>
      <c r="W126" s="253">
        <v>25</v>
      </c>
      <c r="X126" s="253">
        <v>25</v>
      </c>
      <c r="Y126" s="253">
        <v>25</v>
      </c>
      <c r="Z126" s="482">
        <v>25</v>
      </c>
      <c r="AA126" s="385"/>
    </row>
    <row r="127" spans="3:27" s="5" customFormat="1" ht="27.75" customHeight="1" thickBot="1" x14ac:dyDescent="0.3">
      <c r="C127" s="472"/>
      <c r="D127" s="474"/>
      <c r="E127" s="365"/>
      <c r="F127" s="476"/>
      <c r="G127" s="326"/>
      <c r="H127" s="339"/>
      <c r="I127" s="354"/>
      <c r="J127" s="291" t="s">
        <v>39</v>
      </c>
      <c r="K127" s="312">
        <v>18</v>
      </c>
      <c r="L127" s="285">
        <v>18</v>
      </c>
      <c r="M127" s="285">
        <v>0</v>
      </c>
      <c r="N127" s="294">
        <v>0</v>
      </c>
      <c r="O127" s="312">
        <v>5.2</v>
      </c>
      <c r="P127" s="285">
        <v>5.2</v>
      </c>
      <c r="Q127" s="285">
        <v>0</v>
      </c>
      <c r="R127" s="294">
        <v>0</v>
      </c>
      <c r="S127" s="291">
        <v>5.2</v>
      </c>
      <c r="T127" s="291">
        <v>5.2</v>
      </c>
      <c r="U127" s="484"/>
      <c r="V127" s="330"/>
      <c r="W127" s="330"/>
      <c r="X127" s="330"/>
      <c r="Y127" s="330"/>
      <c r="Z127" s="483"/>
      <c r="AA127" s="385"/>
    </row>
    <row r="128" spans="3:27" s="5" customFormat="1" ht="15.75" customHeight="1" thickBot="1" x14ac:dyDescent="0.3">
      <c r="C128" s="472"/>
      <c r="D128" s="474"/>
      <c r="E128" s="365"/>
      <c r="F128" s="476"/>
      <c r="G128" s="326"/>
      <c r="H128" s="339"/>
      <c r="I128" s="354"/>
      <c r="J128" s="292"/>
      <c r="K128" s="313"/>
      <c r="L128" s="286"/>
      <c r="M128" s="286"/>
      <c r="N128" s="295"/>
      <c r="O128" s="313"/>
      <c r="P128" s="286"/>
      <c r="Q128" s="286"/>
      <c r="R128" s="295"/>
      <c r="S128" s="292"/>
      <c r="T128" s="292"/>
      <c r="U128" s="239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85"/>
    </row>
    <row r="129" spans="3:27" s="5" customFormat="1" ht="27" customHeight="1" thickBot="1" x14ac:dyDescent="0.3">
      <c r="C129" s="472"/>
      <c r="D129" s="474"/>
      <c r="E129" s="365"/>
      <c r="F129" s="476"/>
      <c r="G129" s="326"/>
      <c r="H129" s="339"/>
      <c r="I129" s="354"/>
      <c r="J129" s="292"/>
      <c r="K129" s="313"/>
      <c r="L129" s="286"/>
      <c r="M129" s="286"/>
      <c r="N129" s="295"/>
      <c r="O129" s="313"/>
      <c r="P129" s="286"/>
      <c r="Q129" s="286"/>
      <c r="R129" s="295"/>
      <c r="S129" s="292"/>
      <c r="T129" s="292"/>
      <c r="U129" s="239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85"/>
    </row>
    <row r="130" spans="3:27" s="5" customFormat="1" ht="26.25" customHeight="1" thickBot="1" x14ac:dyDescent="0.3">
      <c r="C130" s="472"/>
      <c r="D130" s="474"/>
      <c r="E130" s="365"/>
      <c r="F130" s="476"/>
      <c r="G130" s="326"/>
      <c r="H130" s="339"/>
      <c r="I130" s="354"/>
      <c r="J130" s="297"/>
      <c r="K130" s="346"/>
      <c r="L130" s="358"/>
      <c r="M130" s="358"/>
      <c r="N130" s="362"/>
      <c r="O130" s="346"/>
      <c r="P130" s="358"/>
      <c r="Q130" s="358"/>
      <c r="R130" s="362"/>
      <c r="S130" s="297"/>
      <c r="T130" s="297"/>
      <c r="U130" s="239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85"/>
    </row>
    <row r="131" spans="3:27" s="5" customFormat="1" ht="24.6" thickBot="1" x14ac:dyDescent="0.3">
      <c r="C131" s="472"/>
      <c r="D131" s="474"/>
      <c r="E131" s="365"/>
      <c r="F131" s="476"/>
      <c r="G131" s="326"/>
      <c r="H131" s="339"/>
      <c r="I131" s="354"/>
      <c r="J131" s="291" t="s">
        <v>73</v>
      </c>
      <c r="K131" s="355">
        <v>0</v>
      </c>
      <c r="L131" s="301">
        <v>0</v>
      </c>
      <c r="M131" s="301">
        <v>0</v>
      </c>
      <c r="N131" s="298">
        <v>0</v>
      </c>
      <c r="O131" s="355">
        <v>0</v>
      </c>
      <c r="P131" s="301">
        <v>0</v>
      </c>
      <c r="Q131" s="301">
        <v>0</v>
      </c>
      <c r="R131" s="298">
        <v>0</v>
      </c>
      <c r="S131" s="291">
        <v>2.4</v>
      </c>
      <c r="T131" s="291">
        <v>2.4</v>
      </c>
      <c r="U131" s="239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85"/>
    </row>
    <row r="132" spans="3:27" s="5" customFormat="1" ht="16.5" customHeight="1" thickBot="1" x14ac:dyDescent="0.3">
      <c r="C132" s="472"/>
      <c r="D132" s="474"/>
      <c r="E132" s="365"/>
      <c r="F132" s="476"/>
      <c r="G132" s="326"/>
      <c r="H132" s="339"/>
      <c r="I132" s="354"/>
      <c r="J132" s="292"/>
      <c r="K132" s="356"/>
      <c r="L132" s="302"/>
      <c r="M132" s="302"/>
      <c r="N132" s="299"/>
      <c r="O132" s="356"/>
      <c r="P132" s="302"/>
      <c r="Q132" s="302"/>
      <c r="R132" s="299"/>
      <c r="S132" s="292"/>
      <c r="T132" s="292"/>
      <c r="U132" s="239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85"/>
    </row>
    <row r="133" spans="3:27" s="5" customFormat="1" ht="31.5" customHeight="1" thickBot="1" x14ac:dyDescent="0.3">
      <c r="C133" s="473"/>
      <c r="D133" s="255"/>
      <c r="E133" s="365"/>
      <c r="F133" s="476"/>
      <c r="G133" s="326"/>
      <c r="H133" s="339"/>
      <c r="I133" s="354"/>
      <c r="J133" s="297"/>
      <c r="K133" s="357"/>
      <c r="L133" s="303"/>
      <c r="M133" s="303"/>
      <c r="N133" s="300"/>
      <c r="O133" s="357"/>
      <c r="P133" s="303"/>
      <c r="Q133" s="303"/>
      <c r="R133" s="300"/>
      <c r="S133" s="297"/>
      <c r="T133" s="297"/>
      <c r="U133" s="239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85"/>
    </row>
    <row r="134" spans="3:27" s="5" customFormat="1" ht="13.8" thickBot="1" x14ac:dyDescent="0.3">
      <c r="C134" s="247" t="s">
        <v>41</v>
      </c>
      <c r="D134" s="474" t="s">
        <v>38</v>
      </c>
      <c r="E134" s="485" t="s">
        <v>40</v>
      </c>
      <c r="F134" s="476" t="s">
        <v>163</v>
      </c>
      <c r="G134" s="326"/>
      <c r="H134" s="339"/>
      <c r="I134" s="354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436.3</v>
      </c>
      <c r="P134" s="82">
        <f t="shared" si="71"/>
        <v>225.3</v>
      </c>
      <c r="Q134" s="82">
        <f t="shared" si="71"/>
        <v>0</v>
      </c>
      <c r="R134" s="83">
        <f t="shared" si="71"/>
        <v>211</v>
      </c>
      <c r="S134" s="84">
        <f t="shared" si="71"/>
        <v>450</v>
      </c>
      <c r="T134" s="84">
        <f t="shared" si="71"/>
        <v>500</v>
      </c>
      <c r="U134" s="478" t="s">
        <v>106</v>
      </c>
      <c r="V134" s="243" t="s">
        <v>105</v>
      </c>
      <c r="W134" s="243">
        <v>90</v>
      </c>
      <c r="X134" s="243">
        <v>90</v>
      </c>
      <c r="Y134" s="243">
        <v>90</v>
      </c>
      <c r="Z134" s="304">
        <v>90</v>
      </c>
      <c r="AA134" s="385"/>
    </row>
    <row r="135" spans="3:27" s="5" customFormat="1" ht="13.8" thickBot="1" x14ac:dyDescent="0.3">
      <c r="C135" s="247"/>
      <c r="D135" s="474"/>
      <c r="E135" s="485"/>
      <c r="F135" s="476"/>
      <c r="G135" s="326"/>
      <c r="H135" s="339"/>
      <c r="I135" s="354"/>
      <c r="J135" s="216" t="s">
        <v>39</v>
      </c>
      <c r="K135" s="228">
        <v>549.9</v>
      </c>
      <c r="L135" s="220">
        <v>103.5</v>
      </c>
      <c r="M135" s="220">
        <v>0</v>
      </c>
      <c r="N135" s="190">
        <v>446.4</v>
      </c>
      <c r="O135" s="228">
        <v>436.3</v>
      </c>
      <c r="P135" s="220">
        <v>225.3</v>
      </c>
      <c r="Q135" s="220">
        <v>0</v>
      </c>
      <c r="R135" s="190">
        <v>211</v>
      </c>
      <c r="S135" s="217">
        <v>450</v>
      </c>
      <c r="T135" s="217">
        <v>500</v>
      </c>
      <c r="U135" s="479"/>
      <c r="V135" s="244"/>
      <c r="W135" s="244"/>
      <c r="X135" s="244"/>
      <c r="Y135" s="244"/>
      <c r="Z135" s="305"/>
      <c r="AA135" s="385"/>
    </row>
    <row r="136" spans="3:27" s="5" customFormat="1" ht="21.75" customHeight="1" thickBot="1" x14ac:dyDescent="0.3">
      <c r="C136" s="472"/>
      <c r="D136" s="474"/>
      <c r="E136" s="485"/>
      <c r="F136" s="476"/>
      <c r="G136" s="326"/>
      <c r="H136" s="339"/>
      <c r="I136" s="354"/>
      <c r="J136" s="196" t="s">
        <v>148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519"/>
      <c r="V136" s="254"/>
      <c r="W136" s="254"/>
      <c r="X136" s="254"/>
      <c r="Y136" s="254"/>
      <c r="Z136" s="360"/>
      <c r="AA136" s="385"/>
    </row>
    <row r="137" spans="3:27" s="5" customFormat="1" ht="13.8" thickBot="1" x14ac:dyDescent="0.3">
      <c r="C137" s="247" t="s">
        <v>41</v>
      </c>
      <c r="D137" s="474" t="s">
        <v>38</v>
      </c>
      <c r="E137" s="485" t="s">
        <v>41</v>
      </c>
      <c r="F137" s="476" t="s">
        <v>182</v>
      </c>
      <c r="G137" s="326"/>
      <c r="H137" s="339"/>
      <c r="I137" s="354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0</v>
      </c>
      <c r="P137" s="82">
        <f t="shared" si="72"/>
        <v>0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478"/>
      <c r="V137" s="243"/>
      <c r="W137" s="243"/>
      <c r="X137" s="243"/>
      <c r="Y137" s="243"/>
      <c r="Z137" s="304"/>
      <c r="AA137" s="385"/>
    </row>
    <row r="138" spans="3:27" s="5" customFormat="1" ht="21" customHeight="1" thickBot="1" x14ac:dyDescent="0.3">
      <c r="C138" s="247"/>
      <c r="D138" s="474"/>
      <c r="E138" s="485"/>
      <c r="F138" s="476"/>
      <c r="G138" s="326"/>
      <c r="H138" s="339"/>
      <c r="I138" s="354"/>
      <c r="J138" s="216" t="s">
        <v>73</v>
      </c>
      <c r="K138" s="228"/>
      <c r="L138" s="220"/>
      <c r="M138" s="220"/>
      <c r="N138" s="190"/>
      <c r="O138" s="228">
        <v>0</v>
      </c>
      <c r="P138" s="220">
        <v>0</v>
      </c>
      <c r="Q138" s="220">
        <v>0</v>
      </c>
      <c r="R138" s="190">
        <v>0</v>
      </c>
      <c r="S138" s="217"/>
      <c r="T138" s="217"/>
      <c r="U138" s="479"/>
      <c r="V138" s="244"/>
      <c r="W138" s="244"/>
      <c r="X138" s="244"/>
      <c r="Y138" s="244"/>
      <c r="Z138" s="305"/>
      <c r="AA138" s="385"/>
    </row>
    <row r="139" spans="3:27" s="5" customFormat="1" ht="13.8" thickBot="1" x14ac:dyDescent="0.3">
      <c r="C139" s="204" t="s">
        <v>41</v>
      </c>
      <c r="D139" s="237" t="s">
        <v>38</v>
      </c>
      <c r="E139" s="470" t="s">
        <v>18</v>
      </c>
      <c r="F139" s="486"/>
      <c r="G139" s="275"/>
      <c r="H139" s="275"/>
      <c r="I139" s="487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441.5</v>
      </c>
      <c r="P139" s="28">
        <f t="shared" si="73"/>
        <v>230.5</v>
      </c>
      <c r="Q139" s="28">
        <f t="shared" si="73"/>
        <v>0</v>
      </c>
      <c r="R139" s="29">
        <f t="shared" si="73"/>
        <v>211</v>
      </c>
      <c r="S139" s="30">
        <f t="shared" si="73"/>
        <v>457.6</v>
      </c>
      <c r="T139" s="30">
        <f t="shared" si="73"/>
        <v>507.6</v>
      </c>
      <c r="U139" s="327"/>
      <c r="V139" s="328"/>
      <c r="W139" s="328"/>
      <c r="X139" s="328"/>
      <c r="Y139" s="328"/>
      <c r="Z139" s="329"/>
      <c r="AA139" s="385"/>
    </row>
    <row r="140" spans="3:27" s="5" customFormat="1" ht="13.8" thickBot="1" x14ac:dyDescent="0.3">
      <c r="C140" s="236" t="s">
        <v>41</v>
      </c>
      <c r="D140" s="306" t="s">
        <v>19</v>
      </c>
      <c r="E140" s="307"/>
      <c r="F140" s="307"/>
      <c r="G140" s="307"/>
      <c r="H140" s="307"/>
      <c r="I140" s="308"/>
      <c r="J140" s="20"/>
      <c r="K140" s="205">
        <f>K139</f>
        <v>567.9</v>
      </c>
      <c r="L140" s="31">
        <f t="shared" ref="L140:N140" si="74">L139</f>
        <v>121.5</v>
      </c>
      <c r="M140" s="31">
        <f t="shared" si="74"/>
        <v>0</v>
      </c>
      <c r="N140" s="206">
        <f t="shared" si="74"/>
        <v>446.4</v>
      </c>
      <c r="O140" s="205">
        <f>O139</f>
        <v>441.5</v>
      </c>
      <c r="P140" s="31">
        <f t="shared" ref="P140:T140" si="75">P139</f>
        <v>230.5</v>
      </c>
      <c r="Q140" s="31">
        <f t="shared" si="75"/>
        <v>0</v>
      </c>
      <c r="R140" s="206">
        <f t="shared" si="75"/>
        <v>211</v>
      </c>
      <c r="S140" s="205">
        <f t="shared" si="75"/>
        <v>457.6</v>
      </c>
      <c r="T140" s="205">
        <f t="shared" si="75"/>
        <v>507.6</v>
      </c>
      <c r="U140" s="250"/>
      <c r="V140" s="251"/>
      <c r="W140" s="251"/>
      <c r="X140" s="251"/>
      <c r="Y140" s="251"/>
      <c r="Z140" s="252"/>
      <c r="AA140" s="385"/>
    </row>
    <row r="141" spans="3:27" s="5" customFormat="1" ht="13.8" thickBot="1" x14ac:dyDescent="0.3">
      <c r="C141" s="236" t="s">
        <v>42</v>
      </c>
      <c r="D141" s="315" t="s">
        <v>145</v>
      </c>
      <c r="E141" s="316"/>
      <c r="F141" s="316"/>
      <c r="G141" s="316"/>
      <c r="H141" s="316"/>
      <c r="I141" s="316"/>
      <c r="J141" s="316"/>
      <c r="K141" s="316"/>
      <c r="L141" s="316"/>
      <c r="M141" s="316"/>
      <c r="N141" s="316"/>
      <c r="O141" s="316"/>
      <c r="P141" s="316"/>
      <c r="Q141" s="316"/>
      <c r="R141" s="316"/>
      <c r="S141" s="316"/>
      <c r="T141" s="316"/>
      <c r="U141" s="316"/>
      <c r="V141" s="316"/>
      <c r="W141" s="316"/>
      <c r="X141" s="316"/>
      <c r="Y141" s="316"/>
      <c r="Z141" s="317"/>
      <c r="AA141" s="385"/>
    </row>
    <row r="142" spans="3:27" s="5" customFormat="1" ht="14.25" customHeight="1" thickBot="1" x14ac:dyDescent="0.3">
      <c r="C142" s="204" t="s">
        <v>42</v>
      </c>
      <c r="D142" s="237" t="s">
        <v>38</v>
      </c>
      <c r="E142" s="309" t="s">
        <v>63</v>
      </c>
      <c r="F142" s="310"/>
      <c r="G142" s="310"/>
      <c r="H142" s="310"/>
      <c r="I142" s="310"/>
      <c r="J142" s="310"/>
      <c r="K142" s="310"/>
      <c r="L142" s="310"/>
      <c r="M142" s="310"/>
      <c r="N142" s="310"/>
      <c r="O142" s="310"/>
      <c r="P142" s="310"/>
      <c r="Q142" s="310"/>
      <c r="R142" s="310"/>
      <c r="S142" s="310"/>
      <c r="T142" s="310"/>
      <c r="U142" s="310"/>
      <c r="V142" s="310"/>
      <c r="W142" s="477"/>
      <c r="X142" s="310"/>
      <c r="Y142" s="310"/>
      <c r="Z142" s="311"/>
      <c r="AA142" s="385"/>
    </row>
    <row r="143" spans="3:27" s="5" customFormat="1" ht="12.75" customHeight="1" thickBot="1" x14ac:dyDescent="0.3">
      <c r="C143" s="245" t="s">
        <v>42</v>
      </c>
      <c r="D143" s="255" t="s">
        <v>38</v>
      </c>
      <c r="E143" s="364" t="s">
        <v>38</v>
      </c>
      <c r="F143" s="480" t="s">
        <v>64</v>
      </c>
      <c r="G143" s="324" t="s">
        <v>74</v>
      </c>
      <c r="H143" s="359" t="s">
        <v>111</v>
      </c>
      <c r="I143" s="353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508.8</v>
      </c>
      <c r="P143" s="71">
        <f>P144+P148+P152+P153</f>
        <v>448.1</v>
      </c>
      <c r="Q143" s="71">
        <f t="shared" ref="Q143:T143" si="77">Q144+Q148+Q152+Q153</f>
        <v>355.4</v>
      </c>
      <c r="R143" s="77">
        <f t="shared" si="77"/>
        <v>60.7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85"/>
    </row>
    <row r="144" spans="3:27" s="5" customFormat="1" ht="13.2" x14ac:dyDescent="0.25">
      <c r="C144" s="246"/>
      <c r="D144" s="260"/>
      <c r="E144" s="365"/>
      <c r="F144" s="481"/>
      <c r="G144" s="326"/>
      <c r="H144" s="339"/>
      <c r="I144" s="354"/>
      <c r="J144" s="288" t="s">
        <v>73</v>
      </c>
      <c r="K144" s="312">
        <v>105.9</v>
      </c>
      <c r="L144" s="285">
        <v>105.9</v>
      </c>
      <c r="M144" s="285">
        <v>104.4</v>
      </c>
      <c r="N144" s="294">
        <v>0</v>
      </c>
      <c r="O144" s="312">
        <v>154.30000000000001</v>
      </c>
      <c r="P144" s="285">
        <v>154.30000000000001</v>
      </c>
      <c r="Q144" s="285">
        <v>152.1</v>
      </c>
      <c r="R144" s="294">
        <v>0</v>
      </c>
      <c r="S144" s="291">
        <v>122.1</v>
      </c>
      <c r="T144" s="291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85"/>
    </row>
    <row r="145" spans="3:27" s="5" customFormat="1" ht="28.5" customHeight="1" x14ac:dyDescent="0.25">
      <c r="C145" s="246"/>
      <c r="D145" s="260"/>
      <c r="E145" s="365"/>
      <c r="F145" s="481"/>
      <c r="G145" s="326"/>
      <c r="H145" s="339"/>
      <c r="I145" s="354"/>
      <c r="J145" s="289"/>
      <c r="K145" s="313"/>
      <c r="L145" s="286"/>
      <c r="M145" s="286"/>
      <c r="N145" s="295"/>
      <c r="O145" s="313"/>
      <c r="P145" s="286"/>
      <c r="Q145" s="286"/>
      <c r="R145" s="295"/>
      <c r="S145" s="292"/>
      <c r="T145" s="292"/>
      <c r="U145" s="36" t="s">
        <v>139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85"/>
    </row>
    <row r="146" spans="3:27" s="5" customFormat="1" ht="36" x14ac:dyDescent="0.25">
      <c r="C146" s="246"/>
      <c r="D146" s="260"/>
      <c r="E146" s="365"/>
      <c r="F146" s="481"/>
      <c r="G146" s="326"/>
      <c r="H146" s="339"/>
      <c r="I146" s="354"/>
      <c r="J146" s="289"/>
      <c r="K146" s="313"/>
      <c r="L146" s="286"/>
      <c r="M146" s="286"/>
      <c r="N146" s="295"/>
      <c r="O146" s="313"/>
      <c r="P146" s="286"/>
      <c r="Q146" s="286"/>
      <c r="R146" s="295"/>
      <c r="S146" s="292"/>
      <c r="T146" s="292"/>
      <c r="U146" s="36" t="s">
        <v>140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85"/>
    </row>
    <row r="147" spans="3:27" s="5" customFormat="1" ht="12.75" customHeight="1" x14ac:dyDescent="0.25">
      <c r="C147" s="246"/>
      <c r="D147" s="260"/>
      <c r="E147" s="365"/>
      <c r="F147" s="481"/>
      <c r="G147" s="326"/>
      <c r="H147" s="339"/>
      <c r="I147" s="354"/>
      <c r="J147" s="370"/>
      <c r="K147" s="346"/>
      <c r="L147" s="358"/>
      <c r="M147" s="358"/>
      <c r="N147" s="362"/>
      <c r="O147" s="346"/>
      <c r="P147" s="358"/>
      <c r="Q147" s="358"/>
      <c r="R147" s="362"/>
      <c r="S147" s="297"/>
      <c r="T147" s="297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85"/>
    </row>
    <row r="148" spans="3:27" s="5" customFormat="1" ht="13.2" x14ac:dyDescent="0.25">
      <c r="C148" s="246"/>
      <c r="D148" s="260"/>
      <c r="E148" s="365"/>
      <c r="F148" s="481"/>
      <c r="G148" s="326"/>
      <c r="H148" s="339"/>
      <c r="I148" s="354"/>
      <c r="J148" s="288" t="s">
        <v>39</v>
      </c>
      <c r="K148" s="312">
        <v>344.7</v>
      </c>
      <c r="L148" s="285">
        <v>275.8</v>
      </c>
      <c r="M148" s="285">
        <v>210.3</v>
      </c>
      <c r="N148" s="294">
        <v>68.900000000000006</v>
      </c>
      <c r="O148" s="312">
        <v>350.8</v>
      </c>
      <c r="P148" s="285">
        <v>290.10000000000002</v>
      </c>
      <c r="Q148" s="285">
        <v>203.3</v>
      </c>
      <c r="R148" s="294">
        <v>60.7</v>
      </c>
      <c r="S148" s="291">
        <v>300</v>
      </c>
      <c r="T148" s="291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85"/>
    </row>
    <row r="149" spans="3:27" s="5" customFormat="1" ht="12.75" customHeight="1" x14ac:dyDescent="0.25">
      <c r="C149" s="246"/>
      <c r="D149" s="260"/>
      <c r="E149" s="365"/>
      <c r="F149" s="481"/>
      <c r="G149" s="326"/>
      <c r="H149" s="339"/>
      <c r="I149" s="354"/>
      <c r="J149" s="289"/>
      <c r="K149" s="313"/>
      <c r="L149" s="286"/>
      <c r="M149" s="286"/>
      <c r="N149" s="295"/>
      <c r="O149" s="313"/>
      <c r="P149" s="286"/>
      <c r="Q149" s="286"/>
      <c r="R149" s="295"/>
      <c r="S149" s="292"/>
      <c r="T149" s="292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85"/>
    </row>
    <row r="150" spans="3:27" s="5" customFormat="1" ht="36" customHeight="1" x14ac:dyDescent="0.25">
      <c r="C150" s="246"/>
      <c r="D150" s="260"/>
      <c r="E150" s="365"/>
      <c r="F150" s="481"/>
      <c r="G150" s="326"/>
      <c r="H150" s="339"/>
      <c r="I150" s="354"/>
      <c r="J150" s="289"/>
      <c r="K150" s="313"/>
      <c r="L150" s="286"/>
      <c r="M150" s="286"/>
      <c r="N150" s="295"/>
      <c r="O150" s="313"/>
      <c r="P150" s="286"/>
      <c r="Q150" s="286"/>
      <c r="R150" s="295"/>
      <c r="S150" s="292"/>
      <c r="T150" s="292"/>
      <c r="U150" s="368" t="s">
        <v>98</v>
      </c>
      <c r="V150" s="243" t="s">
        <v>78</v>
      </c>
      <c r="W150" s="243">
        <v>240</v>
      </c>
      <c r="X150" s="243">
        <v>240</v>
      </c>
      <c r="Y150" s="243">
        <v>240</v>
      </c>
      <c r="Z150" s="243">
        <v>240</v>
      </c>
      <c r="AA150" s="385"/>
    </row>
    <row r="151" spans="3:27" s="5" customFormat="1" ht="3" customHeight="1" thickBot="1" x14ac:dyDescent="0.3">
      <c r="C151" s="246"/>
      <c r="D151" s="260"/>
      <c r="E151" s="365"/>
      <c r="F151" s="481"/>
      <c r="G151" s="326"/>
      <c r="H151" s="339"/>
      <c r="I151" s="354"/>
      <c r="J151" s="370"/>
      <c r="K151" s="346"/>
      <c r="L151" s="358"/>
      <c r="M151" s="358"/>
      <c r="N151" s="362"/>
      <c r="O151" s="346"/>
      <c r="P151" s="358"/>
      <c r="Q151" s="358"/>
      <c r="R151" s="362"/>
      <c r="S151" s="292"/>
      <c r="T151" s="297"/>
      <c r="U151" s="369"/>
      <c r="V151" s="330"/>
      <c r="W151" s="330"/>
      <c r="X151" s="330"/>
      <c r="Y151" s="330"/>
      <c r="Z151" s="330"/>
      <c r="AA151" s="385"/>
    </row>
    <row r="152" spans="3:27" s="5" customFormat="1" ht="25.5" customHeight="1" x14ac:dyDescent="0.25">
      <c r="C152" s="246"/>
      <c r="D152" s="260"/>
      <c r="E152" s="365"/>
      <c r="F152" s="481"/>
      <c r="G152" s="326"/>
      <c r="H152" s="339"/>
      <c r="I152" s="354"/>
      <c r="J152" s="19" t="s">
        <v>147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85"/>
    </row>
    <row r="153" spans="3:27" s="5" customFormat="1" ht="24.6" thickBot="1" x14ac:dyDescent="0.3">
      <c r="C153" s="258"/>
      <c r="D153" s="261"/>
      <c r="E153" s="365"/>
      <c r="F153" s="481"/>
      <c r="G153" s="325"/>
      <c r="H153" s="340"/>
      <c r="I153" s="371"/>
      <c r="J153" s="231" t="s">
        <v>148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85"/>
    </row>
    <row r="154" spans="3:27" s="5" customFormat="1" ht="13.2" x14ac:dyDescent="0.25">
      <c r="C154" s="246" t="s">
        <v>42</v>
      </c>
      <c r="D154" s="260" t="s">
        <v>38</v>
      </c>
      <c r="E154" s="262" t="s">
        <v>40</v>
      </c>
      <c r="F154" s="265" t="s">
        <v>164</v>
      </c>
      <c r="G154" s="347" t="s">
        <v>74</v>
      </c>
      <c r="H154" s="338" t="s">
        <v>102</v>
      </c>
      <c r="I154" s="361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368" t="s">
        <v>94</v>
      </c>
      <c r="V154" s="243" t="s">
        <v>78</v>
      </c>
      <c r="W154" s="243">
        <v>21</v>
      </c>
      <c r="X154" s="243">
        <v>21</v>
      </c>
      <c r="Y154" s="243">
        <v>21</v>
      </c>
      <c r="Z154" s="304">
        <v>21</v>
      </c>
      <c r="AA154" s="385"/>
    </row>
    <row r="155" spans="3:27" s="5" customFormat="1" ht="13.2" x14ac:dyDescent="0.25">
      <c r="C155" s="246"/>
      <c r="D155" s="260"/>
      <c r="E155" s="263"/>
      <c r="F155" s="266"/>
      <c r="G155" s="326"/>
      <c r="H155" s="339"/>
      <c r="I155" s="354"/>
      <c r="J155" s="191" t="s">
        <v>148</v>
      </c>
      <c r="K155" s="192">
        <v>78.2</v>
      </c>
      <c r="L155" s="212">
        <v>78.2</v>
      </c>
      <c r="M155" s="212">
        <v>0</v>
      </c>
      <c r="N155" s="193">
        <v>0</v>
      </c>
      <c r="O155" s="192">
        <v>70.400000000000006</v>
      </c>
      <c r="P155" s="212">
        <v>70.400000000000006</v>
      </c>
      <c r="Q155" s="212">
        <v>2.1</v>
      </c>
      <c r="R155" s="193">
        <v>0</v>
      </c>
      <c r="S155" s="194">
        <v>70</v>
      </c>
      <c r="T155" s="195">
        <v>70</v>
      </c>
      <c r="U155" s="349"/>
      <c r="V155" s="244"/>
      <c r="W155" s="244"/>
      <c r="X155" s="244"/>
      <c r="Y155" s="244"/>
      <c r="Z155" s="305"/>
      <c r="AA155" s="385"/>
    </row>
    <row r="156" spans="3:27" s="5" customFormat="1" ht="24" customHeight="1" thickBot="1" x14ac:dyDescent="0.3">
      <c r="C156" s="246"/>
      <c r="D156" s="260"/>
      <c r="E156" s="263"/>
      <c r="F156" s="266"/>
      <c r="G156" s="326"/>
      <c r="H156" s="339"/>
      <c r="I156" s="354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349"/>
      <c r="V156" s="244"/>
      <c r="W156" s="244"/>
      <c r="X156" s="244"/>
      <c r="Y156" s="244"/>
      <c r="Z156" s="305"/>
      <c r="AA156" s="385"/>
    </row>
    <row r="157" spans="3:27" s="5" customFormat="1" ht="13.8" thickBot="1" x14ac:dyDescent="0.3">
      <c r="C157" s="204" t="s">
        <v>42</v>
      </c>
      <c r="D157" s="237" t="s">
        <v>38</v>
      </c>
      <c r="E157" s="274" t="s">
        <v>18</v>
      </c>
      <c r="F157" s="275"/>
      <c r="G157" s="275"/>
      <c r="H157" s="275"/>
      <c r="I157" s="276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579.20000000000005</v>
      </c>
      <c r="P157" s="28">
        <f>P143+P154</f>
        <v>518.5</v>
      </c>
      <c r="Q157" s="28">
        <f>Q143+Q154</f>
        <v>357.5</v>
      </c>
      <c r="R157" s="29">
        <f>R154+R143</f>
        <v>60.7</v>
      </c>
      <c r="S157" s="30">
        <f>S143+S154</f>
        <v>504.1</v>
      </c>
      <c r="T157" s="30">
        <f>T143+T154</f>
        <v>504.1</v>
      </c>
      <c r="U157" s="277"/>
      <c r="V157" s="278"/>
      <c r="W157" s="278"/>
      <c r="X157" s="278"/>
      <c r="Y157" s="278"/>
      <c r="Z157" s="279"/>
      <c r="AA157" s="385"/>
    </row>
    <row r="158" spans="3:27" s="5" customFormat="1" ht="13.8" thickBot="1" x14ac:dyDescent="0.3">
      <c r="C158" s="204" t="s">
        <v>42</v>
      </c>
      <c r="D158" s="306" t="s">
        <v>19</v>
      </c>
      <c r="E158" s="307"/>
      <c r="F158" s="307"/>
      <c r="G158" s="307"/>
      <c r="H158" s="307"/>
      <c r="I158" s="308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579.20000000000005</v>
      </c>
      <c r="P158" s="31">
        <f t="shared" ref="P158:T158" si="80">P157</f>
        <v>518.5</v>
      </c>
      <c r="Q158" s="31">
        <f t="shared" si="80"/>
        <v>357.5</v>
      </c>
      <c r="R158" s="32">
        <f t="shared" si="80"/>
        <v>60.7</v>
      </c>
      <c r="S158" s="33">
        <f t="shared" si="80"/>
        <v>504.1</v>
      </c>
      <c r="T158" s="33">
        <f t="shared" si="80"/>
        <v>504.1</v>
      </c>
      <c r="U158" s="250"/>
      <c r="V158" s="251"/>
      <c r="W158" s="251"/>
      <c r="X158" s="251"/>
      <c r="Y158" s="251"/>
      <c r="Z158" s="252"/>
      <c r="AA158" s="385"/>
    </row>
    <row r="159" spans="3:27" s="5" customFormat="1" ht="13.8" thickBot="1" x14ac:dyDescent="0.3">
      <c r="C159" s="204" t="s">
        <v>44</v>
      </c>
      <c r="D159" s="315" t="s">
        <v>65</v>
      </c>
      <c r="E159" s="316"/>
      <c r="F159" s="316"/>
      <c r="G159" s="316"/>
      <c r="H159" s="316"/>
      <c r="I159" s="316"/>
      <c r="J159" s="316"/>
      <c r="K159" s="316"/>
      <c r="L159" s="316"/>
      <c r="M159" s="316"/>
      <c r="N159" s="316"/>
      <c r="O159" s="316"/>
      <c r="P159" s="316"/>
      <c r="Q159" s="316"/>
      <c r="R159" s="316"/>
      <c r="S159" s="316"/>
      <c r="T159" s="316"/>
      <c r="U159" s="316"/>
      <c r="V159" s="316"/>
      <c r="W159" s="316"/>
      <c r="X159" s="316"/>
      <c r="Y159" s="316"/>
      <c r="Z159" s="317"/>
      <c r="AA159" s="385"/>
    </row>
    <row r="160" spans="3:27" s="5" customFormat="1" ht="13.8" thickBot="1" x14ac:dyDescent="0.3">
      <c r="C160" s="204" t="s">
        <v>44</v>
      </c>
      <c r="D160" s="39" t="s">
        <v>38</v>
      </c>
      <c r="E160" s="309" t="s">
        <v>66</v>
      </c>
      <c r="F160" s="310"/>
      <c r="G160" s="310"/>
      <c r="H160" s="310"/>
      <c r="I160" s="310"/>
      <c r="J160" s="310"/>
      <c r="K160" s="310"/>
      <c r="L160" s="310"/>
      <c r="M160" s="310"/>
      <c r="N160" s="310"/>
      <c r="O160" s="310"/>
      <c r="P160" s="310"/>
      <c r="Q160" s="310"/>
      <c r="R160" s="310"/>
      <c r="S160" s="310"/>
      <c r="T160" s="310"/>
      <c r="U160" s="310"/>
      <c r="V160" s="310"/>
      <c r="W160" s="310"/>
      <c r="X160" s="310"/>
      <c r="Y160" s="310"/>
      <c r="Z160" s="311"/>
      <c r="AA160" s="385"/>
    </row>
    <row r="161" spans="3:27" s="5" customFormat="1" ht="13.2" x14ac:dyDescent="0.25">
      <c r="C161" s="245" t="s">
        <v>44</v>
      </c>
      <c r="D161" s="255" t="s">
        <v>38</v>
      </c>
      <c r="E161" s="366" t="s">
        <v>38</v>
      </c>
      <c r="F161" s="321" t="s">
        <v>165</v>
      </c>
      <c r="G161" s="240" t="s">
        <v>74</v>
      </c>
      <c r="H161" s="359" t="s">
        <v>102</v>
      </c>
      <c r="I161" s="318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85"/>
    </row>
    <row r="162" spans="3:27" s="5" customFormat="1" ht="13.2" x14ac:dyDescent="0.25">
      <c r="C162" s="246"/>
      <c r="D162" s="260"/>
      <c r="E162" s="263"/>
      <c r="F162" s="322"/>
      <c r="G162" s="241"/>
      <c r="H162" s="339"/>
      <c r="I162" s="319"/>
      <c r="J162" s="288" t="s">
        <v>39</v>
      </c>
      <c r="K162" s="312">
        <v>55</v>
      </c>
      <c r="L162" s="285">
        <v>55</v>
      </c>
      <c r="M162" s="285">
        <v>0</v>
      </c>
      <c r="N162" s="294">
        <v>0</v>
      </c>
      <c r="O162" s="312">
        <v>55</v>
      </c>
      <c r="P162" s="285">
        <v>55</v>
      </c>
      <c r="Q162" s="285">
        <v>0</v>
      </c>
      <c r="R162" s="294">
        <v>0</v>
      </c>
      <c r="S162" s="291">
        <v>50</v>
      </c>
      <c r="T162" s="291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85"/>
    </row>
    <row r="163" spans="3:27" s="5" customFormat="1" ht="13.2" x14ac:dyDescent="0.25">
      <c r="C163" s="246"/>
      <c r="D163" s="260"/>
      <c r="E163" s="263"/>
      <c r="F163" s="322"/>
      <c r="G163" s="241"/>
      <c r="H163" s="339"/>
      <c r="I163" s="319"/>
      <c r="J163" s="289"/>
      <c r="K163" s="313"/>
      <c r="L163" s="286"/>
      <c r="M163" s="286"/>
      <c r="N163" s="295"/>
      <c r="O163" s="313"/>
      <c r="P163" s="286"/>
      <c r="Q163" s="286"/>
      <c r="R163" s="295"/>
      <c r="S163" s="292"/>
      <c r="T163" s="292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85"/>
    </row>
    <row r="164" spans="3:27" s="5" customFormat="1" ht="13.2" x14ac:dyDescent="0.25">
      <c r="C164" s="246"/>
      <c r="D164" s="260"/>
      <c r="E164" s="263"/>
      <c r="F164" s="322"/>
      <c r="G164" s="241"/>
      <c r="H164" s="339"/>
      <c r="I164" s="319"/>
      <c r="J164" s="289"/>
      <c r="K164" s="313"/>
      <c r="L164" s="286"/>
      <c r="M164" s="286"/>
      <c r="N164" s="295"/>
      <c r="O164" s="313"/>
      <c r="P164" s="286"/>
      <c r="Q164" s="286"/>
      <c r="R164" s="295"/>
      <c r="S164" s="292"/>
      <c r="T164" s="292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85"/>
    </row>
    <row r="165" spans="3:27" s="5" customFormat="1" ht="64.5" customHeight="1" thickBot="1" x14ac:dyDescent="0.3">
      <c r="C165" s="247"/>
      <c r="D165" s="256"/>
      <c r="E165" s="367"/>
      <c r="F165" s="323"/>
      <c r="G165" s="242"/>
      <c r="H165" s="339"/>
      <c r="I165" s="320"/>
      <c r="J165" s="290"/>
      <c r="K165" s="314"/>
      <c r="L165" s="287"/>
      <c r="M165" s="287"/>
      <c r="N165" s="296"/>
      <c r="O165" s="314"/>
      <c r="P165" s="287"/>
      <c r="Q165" s="287"/>
      <c r="R165" s="296"/>
      <c r="S165" s="293"/>
      <c r="T165" s="293"/>
      <c r="U165" s="44" t="s">
        <v>137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85"/>
    </row>
    <row r="166" spans="3:27" s="5" customFormat="1" ht="13.8" thickBot="1" x14ac:dyDescent="0.3">
      <c r="C166" s="204" t="s">
        <v>44</v>
      </c>
      <c r="D166" s="237" t="s">
        <v>38</v>
      </c>
      <c r="E166" s="470" t="s">
        <v>18</v>
      </c>
      <c r="F166" s="275"/>
      <c r="G166" s="275"/>
      <c r="H166" s="275"/>
      <c r="I166" s="276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27"/>
      <c r="V166" s="328"/>
      <c r="W166" s="328"/>
      <c r="X166" s="328"/>
      <c r="Y166" s="328"/>
      <c r="Z166" s="329"/>
      <c r="AA166" s="385"/>
    </row>
    <row r="167" spans="3:27" s="5" customFormat="1" ht="13.8" thickBot="1" x14ac:dyDescent="0.3">
      <c r="C167" s="204" t="s">
        <v>44</v>
      </c>
      <c r="D167" s="306" t="s">
        <v>19</v>
      </c>
      <c r="E167" s="307"/>
      <c r="F167" s="307"/>
      <c r="G167" s="307"/>
      <c r="H167" s="307"/>
      <c r="I167" s="308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50"/>
      <c r="V167" s="251"/>
      <c r="W167" s="251"/>
      <c r="X167" s="251"/>
      <c r="Y167" s="251"/>
      <c r="Z167" s="252"/>
      <c r="AA167" s="385"/>
    </row>
    <row r="168" spans="3:27" s="5" customFormat="1" ht="13.8" thickBot="1" x14ac:dyDescent="0.3">
      <c r="C168" s="204" t="s">
        <v>43</v>
      </c>
      <c r="D168" s="315" t="s">
        <v>67</v>
      </c>
      <c r="E168" s="316"/>
      <c r="F168" s="316"/>
      <c r="G168" s="316"/>
      <c r="H168" s="316"/>
      <c r="I168" s="316"/>
      <c r="J168" s="316"/>
      <c r="K168" s="316"/>
      <c r="L168" s="316"/>
      <c r="M168" s="316"/>
      <c r="N168" s="316"/>
      <c r="O168" s="316"/>
      <c r="P168" s="316"/>
      <c r="Q168" s="316"/>
      <c r="R168" s="316"/>
      <c r="S168" s="316"/>
      <c r="T168" s="316"/>
      <c r="U168" s="316"/>
      <c r="V168" s="316"/>
      <c r="W168" s="316"/>
      <c r="X168" s="316"/>
      <c r="Y168" s="316"/>
      <c r="Z168" s="317"/>
      <c r="AA168" s="385"/>
    </row>
    <row r="169" spans="3:27" s="5" customFormat="1" ht="13.8" thickBot="1" x14ac:dyDescent="0.3">
      <c r="C169" s="204" t="s">
        <v>43</v>
      </c>
      <c r="D169" s="237" t="s">
        <v>38</v>
      </c>
      <c r="E169" s="495" t="s">
        <v>149</v>
      </c>
      <c r="F169" s="495"/>
      <c r="G169" s="495"/>
      <c r="H169" s="495"/>
      <c r="I169" s="495"/>
      <c r="J169" s="495"/>
      <c r="K169" s="495"/>
      <c r="L169" s="495"/>
      <c r="M169" s="495"/>
      <c r="N169" s="495"/>
      <c r="O169" s="495"/>
      <c r="P169" s="495"/>
      <c r="Q169" s="495"/>
      <c r="R169" s="495"/>
      <c r="S169" s="495"/>
      <c r="T169" s="495"/>
      <c r="U169" s="495"/>
      <c r="V169" s="495"/>
      <c r="W169" s="495"/>
      <c r="X169" s="495"/>
      <c r="Y169" s="495"/>
      <c r="Z169" s="496"/>
      <c r="AA169" s="385"/>
    </row>
    <row r="170" spans="3:27" s="5" customFormat="1" ht="13.2" x14ac:dyDescent="0.25">
      <c r="C170" s="245" t="s">
        <v>43</v>
      </c>
      <c r="D170" s="255" t="s">
        <v>38</v>
      </c>
      <c r="E170" s="366" t="s">
        <v>38</v>
      </c>
      <c r="F170" s="321" t="s">
        <v>166</v>
      </c>
      <c r="G170" s="240" t="s">
        <v>74</v>
      </c>
      <c r="H170" s="240" t="s">
        <v>102</v>
      </c>
      <c r="I170" s="318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181</v>
      </c>
      <c r="Z170" s="146" t="s">
        <v>181</v>
      </c>
      <c r="AA170" s="385"/>
    </row>
    <row r="171" spans="3:27" s="5" customFormat="1" ht="27.75" customHeight="1" thickBot="1" x14ac:dyDescent="0.3">
      <c r="C171" s="247"/>
      <c r="D171" s="256"/>
      <c r="E171" s="367"/>
      <c r="F171" s="323"/>
      <c r="G171" s="242"/>
      <c r="H171" s="242"/>
      <c r="I171" s="320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17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180</v>
      </c>
      <c r="Y171" s="50" t="s">
        <v>180</v>
      </c>
      <c r="Z171" s="151" t="s">
        <v>104</v>
      </c>
      <c r="AA171" s="385"/>
    </row>
    <row r="172" spans="3:27" s="5" customFormat="1" ht="13.8" thickBot="1" x14ac:dyDescent="0.3">
      <c r="C172" s="204" t="s">
        <v>43</v>
      </c>
      <c r="D172" s="237" t="s">
        <v>38</v>
      </c>
      <c r="E172" s="492" t="s">
        <v>18</v>
      </c>
      <c r="F172" s="493"/>
      <c r="G172" s="493"/>
      <c r="H172" s="493"/>
      <c r="I172" s="494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5">
        <f t="shared" si="87"/>
        <v>10</v>
      </c>
      <c r="U172" s="327"/>
      <c r="V172" s="488"/>
      <c r="W172" s="488"/>
      <c r="X172" s="488"/>
      <c r="Y172" s="488"/>
      <c r="Z172" s="489"/>
      <c r="AA172" s="385"/>
    </row>
    <row r="173" spans="3:27" s="5" customFormat="1" ht="13.8" thickBot="1" x14ac:dyDescent="0.3">
      <c r="C173" s="204" t="s">
        <v>43</v>
      </c>
      <c r="D173" s="53" t="s">
        <v>40</v>
      </c>
      <c r="E173" s="54" t="s">
        <v>143</v>
      </c>
      <c r="F173" s="55"/>
      <c r="G173" s="55"/>
      <c r="H173" s="55"/>
      <c r="I173" s="55"/>
      <c r="J173" s="235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56"/>
      <c r="V173" s="56"/>
      <c r="W173" s="56"/>
      <c r="X173" s="56"/>
      <c r="Y173" s="56"/>
      <c r="Z173" s="57"/>
      <c r="AA173" s="385"/>
    </row>
    <row r="174" spans="3:27" s="5" customFormat="1" ht="13.2" x14ac:dyDescent="0.25">
      <c r="C174" s="245" t="s">
        <v>43</v>
      </c>
      <c r="D174" s="255" t="s">
        <v>40</v>
      </c>
      <c r="E174" s="366" t="s">
        <v>38</v>
      </c>
      <c r="F174" s="321" t="s">
        <v>167</v>
      </c>
      <c r="G174" s="240" t="s">
        <v>74</v>
      </c>
      <c r="H174" s="240" t="s">
        <v>102</v>
      </c>
      <c r="I174" s="318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490" t="s">
        <v>132</v>
      </c>
      <c r="V174" s="283" t="s">
        <v>76</v>
      </c>
      <c r="W174" s="283">
        <v>63</v>
      </c>
      <c r="X174" s="283">
        <v>63</v>
      </c>
      <c r="Y174" s="283">
        <v>64</v>
      </c>
      <c r="Z174" s="283">
        <v>65</v>
      </c>
      <c r="AA174" s="385"/>
    </row>
    <row r="175" spans="3:27" s="5" customFormat="1" ht="29.25" customHeight="1" thickBot="1" x14ac:dyDescent="0.3">
      <c r="C175" s="247"/>
      <c r="D175" s="256"/>
      <c r="E175" s="367"/>
      <c r="F175" s="323"/>
      <c r="G175" s="242"/>
      <c r="H175" s="242"/>
      <c r="I175" s="320"/>
      <c r="J175" s="211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491"/>
      <c r="V175" s="284"/>
      <c r="W175" s="284"/>
      <c r="X175" s="284"/>
      <c r="Y175" s="284"/>
      <c r="Z175" s="284"/>
      <c r="AA175" s="385"/>
    </row>
    <row r="176" spans="3:27" s="5" customFormat="1" ht="13.8" thickBot="1" x14ac:dyDescent="0.3">
      <c r="C176" s="204" t="s">
        <v>43</v>
      </c>
      <c r="D176" s="237" t="s">
        <v>40</v>
      </c>
      <c r="E176" s="470" t="s">
        <v>18</v>
      </c>
      <c r="F176" s="275"/>
      <c r="G176" s="275"/>
      <c r="H176" s="275"/>
      <c r="I176" s="276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27"/>
      <c r="V176" s="328"/>
      <c r="W176" s="328"/>
      <c r="X176" s="328"/>
      <c r="Y176" s="328"/>
      <c r="Z176" s="329"/>
      <c r="AA176" s="385"/>
    </row>
    <row r="177" spans="3:27" s="5" customFormat="1" ht="13.8" thickBot="1" x14ac:dyDescent="0.3">
      <c r="C177" s="236" t="s">
        <v>43</v>
      </c>
      <c r="D177" s="306" t="s">
        <v>19</v>
      </c>
      <c r="E177" s="307"/>
      <c r="F177" s="307"/>
      <c r="G177" s="307"/>
      <c r="H177" s="307"/>
      <c r="I177" s="308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50"/>
      <c r="V177" s="251"/>
      <c r="W177" s="251"/>
      <c r="X177" s="251"/>
      <c r="Y177" s="251"/>
      <c r="Z177" s="252"/>
      <c r="AA177" s="385"/>
    </row>
    <row r="178" spans="3:27" s="5" customFormat="1" ht="12.75" customHeight="1" thickBot="1" x14ac:dyDescent="0.3">
      <c r="C178" s="204" t="s">
        <v>45</v>
      </c>
      <c r="D178" s="315" t="s">
        <v>68</v>
      </c>
      <c r="E178" s="316"/>
      <c r="F178" s="316"/>
      <c r="G178" s="316"/>
      <c r="H178" s="316"/>
      <c r="I178" s="316"/>
      <c r="J178" s="316"/>
      <c r="K178" s="316"/>
      <c r="L178" s="316"/>
      <c r="M178" s="316"/>
      <c r="N178" s="316"/>
      <c r="O178" s="316"/>
      <c r="P178" s="316"/>
      <c r="Q178" s="316"/>
      <c r="R178" s="316"/>
      <c r="S178" s="316"/>
      <c r="T178" s="316"/>
      <c r="U178" s="316"/>
      <c r="V178" s="316"/>
      <c r="W178" s="316"/>
      <c r="X178" s="316"/>
      <c r="Y178" s="316"/>
      <c r="Z178" s="317"/>
      <c r="AA178" s="385"/>
    </row>
    <row r="179" spans="3:27" s="5" customFormat="1" ht="14.25" customHeight="1" thickBot="1" x14ac:dyDescent="0.3">
      <c r="C179" s="204" t="s">
        <v>45</v>
      </c>
      <c r="D179" s="237" t="s">
        <v>38</v>
      </c>
      <c r="E179" s="309" t="s">
        <v>144</v>
      </c>
      <c r="F179" s="310"/>
      <c r="G179" s="310"/>
      <c r="H179" s="310"/>
      <c r="I179" s="310"/>
      <c r="J179" s="310"/>
      <c r="K179" s="310"/>
      <c r="L179" s="310"/>
      <c r="M179" s="310"/>
      <c r="N179" s="310"/>
      <c r="O179" s="310"/>
      <c r="P179" s="310"/>
      <c r="Q179" s="310"/>
      <c r="R179" s="310"/>
      <c r="S179" s="310"/>
      <c r="T179" s="310"/>
      <c r="U179" s="310"/>
      <c r="V179" s="310"/>
      <c r="W179" s="310"/>
      <c r="X179" s="310"/>
      <c r="Y179" s="310"/>
      <c r="Z179" s="311"/>
      <c r="AA179" s="385"/>
    </row>
    <row r="180" spans="3:27" s="5" customFormat="1" ht="12.75" customHeight="1" x14ac:dyDescent="0.25">
      <c r="C180" s="245" t="s">
        <v>45</v>
      </c>
      <c r="D180" s="255" t="s">
        <v>38</v>
      </c>
      <c r="E180" s="366" t="s">
        <v>38</v>
      </c>
      <c r="F180" s="450" t="s">
        <v>168</v>
      </c>
      <c r="G180" s="324" t="s">
        <v>74</v>
      </c>
      <c r="H180" s="359" t="s">
        <v>102</v>
      </c>
      <c r="I180" s="464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55.3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348" t="s">
        <v>87</v>
      </c>
      <c r="V180" s="253" t="s">
        <v>78</v>
      </c>
      <c r="W180" s="253">
        <v>3</v>
      </c>
      <c r="X180" s="253">
        <v>4</v>
      </c>
      <c r="Y180" s="253">
        <v>4</v>
      </c>
      <c r="Z180" s="253">
        <v>4</v>
      </c>
      <c r="AA180" s="385"/>
    </row>
    <row r="181" spans="3:27" s="5" customFormat="1" ht="29.25" customHeight="1" thickBot="1" x14ac:dyDescent="0.3">
      <c r="C181" s="247"/>
      <c r="D181" s="256"/>
      <c r="E181" s="367"/>
      <c r="F181" s="337"/>
      <c r="G181" s="455"/>
      <c r="H181" s="339"/>
      <c r="I181" s="380"/>
      <c r="J181" s="124" t="s">
        <v>39</v>
      </c>
      <c r="K181" s="223">
        <v>69.3</v>
      </c>
      <c r="L181" s="213">
        <v>69.3</v>
      </c>
      <c r="M181" s="213">
        <v>65.2</v>
      </c>
      <c r="N181" s="159">
        <v>0</v>
      </c>
      <c r="O181" s="223">
        <v>66.099999999999994</v>
      </c>
      <c r="P181" s="213">
        <v>66.099999999999994</v>
      </c>
      <c r="Q181" s="213">
        <v>55.3</v>
      </c>
      <c r="R181" s="159">
        <v>0</v>
      </c>
      <c r="S181" s="217">
        <v>69.5</v>
      </c>
      <c r="T181" s="217">
        <v>70.5</v>
      </c>
      <c r="U181" s="471"/>
      <c r="V181" s="254"/>
      <c r="W181" s="254"/>
      <c r="X181" s="254"/>
      <c r="Y181" s="254"/>
      <c r="Z181" s="254"/>
      <c r="AA181" s="385"/>
    </row>
    <row r="182" spans="3:27" s="5" customFormat="1" ht="13.8" thickBot="1" x14ac:dyDescent="0.3">
      <c r="C182" s="204" t="s">
        <v>45</v>
      </c>
      <c r="D182" s="237" t="s">
        <v>38</v>
      </c>
      <c r="E182" s="274" t="s">
        <v>18</v>
      </c>
      <c r="F182" s="275"/>
      <c r="G182" s="275"/>
      <c r="H182" s="275"/>
      <c r="I182" s="276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55.3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27"/>
      <c r="V182" s="328"/>
      <c r="W182" s="328"/>
      <c r="X182" s="328"/>
      <c r="Y182" s="328"/>
      <c r="Z182" s="329"/>
      <c r="AA182" s="385"/>
    </row>
    <row r="183" spans="3:27" s="5" customFormat="1" ht="13.8" thickBot="1" x14ac:dyDescent="0.3">
      <c r="C183" s="236" t="s">
        <v>45</v>
      </c>
      <c r="D183" s="306" t="s">
        <v>19</v>
      </c>
      <c r="E183" s="307"/>
      <c r="F183" s="307"/>
      <c r="G183" s="307"/>
      <c r="H183" s="307"/>
      <c r="I183" s="308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55.3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50"/>
      <c r="V183" s="251"/>
      <c r="W183" s="251"/>
      <c r="X183" s="251"/>
      <c r="Y183" s="251"/>
      <c r="Z183" s="252"/>
      <c r="AA183" s="385"/>
    </row>
    <row r="184" spans="3:27" s="5" customFormat="1" ht="13.8" thickBot="1" x14ac:dyDescent="0.3">
      <c r="C184" s="204" t="s">
        <v>46</v>
      </c>
      <c r="D184" s="315" t="s">
        <v>150</v>
      </c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7"/>
      <c r="AA184" s="385"/>
    </row>
    <row r="185" spans="3:27" s="5" customFormat="1" ht="17.25" customHeight="1" thickBot="1" x14ac:dyDescent="0.3">
      <c r="C185" s="204" t="s">
        <v>46</v>
      </c>
      <c r="D185" s="237" t="s">
        <v>38</v>
      </c>
      <c r="E185" s="309" t="s">
        <v>179</v>
      </c>
      <c r="F185" s="310"/>
      <c r="G185" s="310"/>
      <c r="H185" s="310"/>
      <c r="I185" s="310"/>
      <c r="J185" s="310"/>
      <c r="K185" s="310"/>
      <c r="L185" s="310"/>
      <c r="M185" s="310"/>
      <c r="N185" s="310"/>
      <c r="O185" s="310"/>
      <c r="P185" s="310"/>
      <c r="Q185" s="310"/>
      <c r="R185" s="310"/>
      <c r="S185" s="310"/>
      <c r="T185" s="310"/>
      <c r="U185" s="310"/>
      <c r="V185" s="310"/>
      <c r="W185" s="310"/>
      <c r="X185" s="310"/>
      <c r="Y185" s="310"/>
      <c r="Z185" s="311"/>
      <c r="AA185" s="385"/>
    </row>
    <row r="186" spans="3:27" s="5" customFormat="1" ht="13.2" x14ac:dyDescent="0.25">
      <c r="C186" s="245" t="s">
        <v>46</v>
      </c>
      <c r="D186" s="255" t="s">
        <v>38</v>
      </c>
      <c r="E186" s="366" t="s">
        <v>38</v>
      </c>
      <c r="F186" s="248" t="s">
        <v>169</v>
      </c>
      <c r="G186" s="324" t="s">
        <v>74</v>
      </c>
      <c r="H186" s="359" t="s">
        <v>102</v>
      </c>
      <c r="I186" s="464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436" t="s">
        <v>151</v>
      </c>
      <c r="V186" s="253" t="s">
        <v>76</v>
      </c>
      <c r="W186" s="253">
        <v>500</v>
      </c>
      <c r="X186" s="253">
        <v>510</v>
      </c>
      <c r="Y186" s="253">
        <v>520</v>
      </c>
      <c r="Z186" s="253">
        <v>520</v>
      </c>
      <c r="AA186" s="385"/>
    </row>
    <row r="187" spans="3:27" s="5" customFormat="1" ht="87.75" customHeight="1" thickBot="1" x14ac:dyDescent="0.3">
      <c r="C187" s="247"/>
      <c r="D187" s="256"/>
      <c r="E187" s="367"/>
      <c r="F187" s="249"/>
      <c r="G187" s="455"/>
      <c r="H187" s="339"/>
      <c r="I187" s="380"/>
      <c r="J187" s="124" t="s">
        <v>39</v>
      </c>
      <c r="K187" s="224">
        <v>10</v>
      </c>
      <c r="L187" s="214">
        <v>10</v>
      </c>
      <c r="M187" s="214">
        <v>0</v>
      </c>
      <c r="N187" s="219">
        <v>0</v>
      </c>
      <c r="O187" s="224">
        <v>10</v>
      </c>
      <c r="P187" s="214">
        <v>10</v>
      </c>
      <c r="Q187" s="214">
        <v>0</v>
      </c>
      <c r="R187" s="219">
        <v>0</v>
      </c>
      <c r="S187" s="131">
        <v>12</v>
      </c>
      <c r="T187" s="131">
        <v>13</v>
      </c>
      <c r="U187" s="437"/>
      <c r="V187" s="254"/>
      <c r="W187" s="254"/>
      <c r="X187" s="254"/>
      <c r="Y187" s="254"/>
      <c r="Z187" s="254"/>
      <c r="AA187" s="385"/>
    </row>
    <row r="188" spans="3:27" s="5" customFormat="1" ht="14.25" customHeight="1" thickBot="1" x14ac:dyDescent="0.3">
      <c r="C188" s="204" t="s">
        <v>46</v>
      </c>
      <c r="D188" s="237" t="s">
        <v>38</v>
      </c>
      <c r="E188" s="466" t="s">
        <v>18</v>
      </c>
      <c r="F188" s="467"/>
      <c r="G188" s="467"/>
      <c r="H188" s="467"/>
      <c r="I188" s="468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438"/>
      <c r="V188" s="439"/>
      <c r="W188" s="439"/>
      <c r="X188" s="439"/>
      <c r="Y188" s="439"/>
      <c r="Z188" s="440"/>
      <c r="AA188" s="385"/>
    </row>
    <row r="189" spans="3:27" s="5" customFormat="1" ht="16.5" customHeight="1" thickBot="1" x14ac:dyDescent="0.3">
      <c r="C189" s="236" t="s">
        <v>46</v>
      </c>
      <c r="D189" s="306" t="s">
        <v>19</v>
      </c>
      <c r="E189" s="307"/>
      <c r="F189" s="307"/>
      <c r="G189" s="307"/>
      <c r="H189" s="307"/>
      <c r="I189" s="308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50"/>
      <c r="V189" s="251"/>
      <c r="W189" s="251"/>
      <c r="X189" s="251"/>
      <c r="Y189" s="251"/>
      <c r="Z189" s="252"/>
      <c r="AA189" s="385"/>
    </row>
    <row r="190" spans="3:27" s="5" customFormat="1" ht="13.8" thickBot="1" x14ac:dyDescent="0.3">
      <c r="C190" s="204" t="s">
        <v>74</v>
      </c>
      <c r="D190" s="315" t="s">
        <v>69</v>
      </c>
      <c r="E190" s="316"/>
      <c r="F190" s="316"/>
      <c r="G190" s="316"/>
      <c r="H190" s="316"/>
      <c r="I190" s="316"/>
      <c r="J190" s="316"/>
      <c r="K190" s="316"/>
      <c r="L190" s="316"/>
      <c r="M190" s="316"/>
      <c r="N190" s="316"/>
      <c r="O190" s="316"/>
      <c r="P190" s="316"/>
      <c r="Q190" s="316"/>
      <c r="R190" s="316"/>
      <c r="S190" s="316"/>
      <c r="T190" s="316"/>
      <c r="U190" s="316"/>
      <c r="V190" s="316"/>
      <c r="W190" s="316"/>
      <c r="X190" s="316"/>
      <c r="Y190" s="316"/>
      <c r="Z190" s="317"/>
      <c r="AA190" s="385"/>
    </row>
    <row r="191" spans="3:27" s="5" customFormat="1" ht="13.8" thickBot="1" x14ac:dyDescent="0.3">
      <c r="C191" s="204" t="s">
        <v>74</v>
      </c>
      <c r="D191" s="237" t="s">
        <v>38</v>
      </c>
      <c r="E191" s="309" t="s">
        <v>70</v>
      </c>
      <c r="F191" s="310"/>
      <c r="G191" s="310"/>
      <c r="H191" s="310"/>
      <c r="I191" s="310"/>
      <c r="J191" s="310"/>
      <c r="K191" s="310"/>
      <c r="L191" s="310"/>
      <c r="M191" s="310"/>
      <c r="N191" s="310"/>
      <c r="O191" s="310"/>
      <c r="P191" s="310"/>
      <c r="Q191" s="310"/>
      <c r="R191" s="310"/>
      <c r="S191" s="310"/>
      <c r="T191" s="310"/>
      <c r="U191" s="310"/>
      <c r="V191" s="310"/>
      <c r="W191" s="310"/>
      <c r="X191" s="310"/>
      <c r="Y191" s="310"/>
      <c r="Z191" s="311"/>
      <c r="AA191" s="385"/>
    </row>
    <row r="192" spans="3:27" s="5" customFormat="1" ht="13.2" x14ac:dyDescent="0.25">
      <c r="C192" s="245" t="s">
        <v>74</v>
      </c>
      <c r="D192" s="255" t="s">
        <v>38</v>
      </c>
      <c r="E192" s="366" t="s">
        <v>38</v>
      </c>
      <c r="F192" s="450" t="s">
        <v>170</v>
      </c>
      <c r="G192" s="324" t="s">
        <v>74</v>
      </c>
      <c r="H192" s="359" t="s">
        <v>102</v>
      </c>
      <c r="I192" s="464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436" t="s">
        <v>101</v>
      </c>
      <c r="V192" s="253" t="s">
        <v>78</v>
      </c>
      <c r="W192" s="253">
        <v>20</v>
      </c>
      <c r="X192" s="253">
        <v>25</v>
      </c>
      <c r="Y192" s="253">
        <v>25</v>
      </c>
      <c r="Z192" s="253">
        <v>25</v>
      </c>
      <c r="AA192" s="385"/>
    </row>
    <row r="193" spans="3:27" s="5" customFormat="1" ht="30" customHeight="1" thickBot="1" x14ac:dyDescent="0.3">
      <c r="C193" s="247"/>
      <c r="D193" s="256"/>
      <c r="E193" s="367"/>
      <c r="F193" s="337"/>
      <c r="G193" s="455"/>
      <c r="H193" s="339"/>
      <c r="I193" s="380"/>
      <c r="J193" s="124" t="s">
        <v>39</v>
      </c>
      <c r="K193" s="224">
        <v>10</v>
      </c>
      <c r="L193" s="214">
        <v>10</v>
      </c>
      <c r="M193" s="214">
        <v>0</v>
      </c>
      <c r="N193" s="219">
        <v>0</v>
      </c>
      <c r="O193" s="224">
        <v>10</v>
      </c>
      <c r="P193" s="214">
        <v>10</v>
      </c>
      <c r="Q193" s="214">
        <v>0</v>
      </c>
      <c r="R193" s="219">
        <v>0</v>
      </c>
      <c r="S193" s="131">
        <v>10</v>
      </c>
      <c r="T193" s="131">
        <v>10</v>
      </c>
      <c r="U193" s="437"/>
      <c r="V193" s="254"/>
      <c r="W193" s="254"/>
      <c r="X193" s="254"/>
      <c r="Y193" s="254"/>
      <c r="Z193" s="254"/>
      <c r="AA193" s="385"/>
    </row>
    <row r="194" spans="3:27" s="5" customFormat="1" ht="14.25" customHeight="1" thickBot="1" x14ac:dyDescent="0.3">
      <c r="C194" s="204" t="s">
        <v>74</v>
      </c>
      <c r="D194" s="237" t="s">
        <v>38</v>
      </c>
      <c r="E194" s="466" t="s">
        <v>18</v>
      </c>
      <c r="F194" s="467"/>
      <c r="G194" s="467"/>
      <c r="H194" s="467"/>
      <c r="I194" s="468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438"/>
      <c r="V194" s="439"/>
      <c r="W194" s="439"/>
      <c r="X194" s="439"/>
      <c r="Y194" s="439"/>
      <c r="Z194" s="440"/>
      <c r="AA194" s="385"/>
    </row>
    <row r="195" spans="3:27" s="5" customFormat="1" ht="16.5" customHeight="1" thickBot="1" x14ac:dyDescent="0.3">
      <c r="C195" s="236" t="s">
        <v>74</v>
      </c>
      <c r="D195" s="306" t="s">
        <v>19</v>
      </c>
      <c r="E195" s="307"/>
      <c r="F195" s="307"/>
      <c r="G195" s="307"/>
      <c r="H195" s="307"/>
      <c r="I195" s="308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50"/>
      <c r="V195" s="251"/>
      <c r="W195" s="251"/>
      <c r="X195" s="251"/>
      <c r="Y195" s="251"/>
      <c r="Z195" s="252"/>
      <c r="AA195" s="385"/>
    </row>
    <row r="196" spans="3:27" ht="17.25" customHeight="1" thickBot="1" x14ac:dyDescent="0.3">
      <c r="C196" s="15" t="s">
        <v>74</v>
      </c>
      <c r="D196" s="386" t="s">
        <v>20</v>
      </c>
      <c r="E196" s="387"/>
      <c r="F196" s="387"/>
      <c r="G196" s="387"/>
      <c r="H196" s="387"/>
      <c r="I196" s="388"/>
      <c r="J196" s="60"/>
      <c r="K196" s="233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3">
        <f>O111+O123+O140+O158+O167+O177+O183+O195+O189</f>
        <v>8986.7000000000025</v>
      </c>
      <c r="P196" s="64">
        <f>P111+P123+P140+P158+P167+P177+P183+P195+P189</f>
        <v>8660.6</v>
      </c>
      <c r="Q196" s="64">
        <f>Q111+Q123+Q140+Q158+Q167+Q177+Q183+Q195</f>
        <v>6528.8</v>
      </c>
      <c r="R196" s="63">
        <f>R111+R123+R140+R158+R167+R177+R183+R195</f>
        <v>326.09999999999997</v>
      </c>
      <c r="S196" s="16">
        <f>S111+S123+S140+S158+S167+S177+S183+S195+S189</f>
        <v>8064.1</v>
      </c>
      <c r="T196" s="16">
        <f>T111+T123+T140+T158+T167+T177+T183+T195+T189</f>
        <v>8084.6</v>
      </c>
      <c r="U196" s="391"/>
      <c r="V196" s="392"/>
      <c r="W196" s="392"/>
      <c r="X196" s="392"/>
      <c r="Y196" s="392"/>
      <c r="Z196" s="393"/>
      <c r="AA196" s="385"/>
    </row>
    <row r="197" spans="3:27" s="12" customFormat="1" ht="9" customHeight="1" x14ac:dyDescent="0.25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85"/>
    </row>
    <row r="198" spans="3:27" s="12" customFormat="1" ht="6" customHeight="1" x14ac:dyDescent="0.25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85"/>
    </row>
    <row r="199" spans="3:27" ht="12" customHeight="1" x14ac:dyDescent="0.3">
      <c r="C199" s="469" t="s">
        <v>36</v>
      </c>
      <c r="D199" s="469"/>
      <c r="E199" s="469"/>
      <c r="F199" s="469"/>
      <c r="G199" s="469"/>
      <c r="H199" s="469"/>
      <c r="I199" s="469"/>
      <c r="J199" s="469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3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3">
      <c r="C201" s="200"/>
      <c r="D201" s="200"/>
      <c r="E201" s="200"/>
      <c r="F201" s="200"/>
      <c r="G201" s="200"/>
      <c r="H201" s="200"/>
      <c r="I201" s="465" t="s">
        <v>13</v>
      </c>
      <c r="J201" s="465"/>
      <c r="K201" s="465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5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5">
      <c r="C203" s="451" t="s">
        <v>22</v>
      </c>
      <c r="D203" s="452"/>
      <c r="E203" s="452"/>
      <c r="F203" s="452"/>
      <c r="G203" s="433" t="s">
        <v>177</v>
      </c>
      <c r="H203" s="433"/>
      <c r="I203" s="433" t="s">
        <v>173</v>
      </c>
      <c r="J203" s="433"/>
      <c r="K203" s="433" t="s">
        <v>156</v>
      </c>
      <c r="L203" s="433"/>
      <c r="M203" s="433" t="s">
        <v>174</v>
      </c>
      <c r="N203" s="462"/>
      <c r="O203" s="65"/>
      <c r="P203" s="134"/>
      <c r="Q203" s="134"/>
      <c r="R203" s="134"/>
    </row>
    <row r="204" spans="3:27" ht="12.75" customHeight="1" x14ac:dyDescent="0.25">
      <c r="C204" s="453"/>
      <c r="D204" s="454"/>
      <c r="E204" s="454"/>
      <c r="F204" s="454"/>
      <c r="G204" s="434"/>
      <c r="H204" s="434"/>
      <c r="I204" s="434"/>
      <c r="J204" s="434"/>
      <c r="K204" s="434"/>
      <c r="L204" s="434"/>
      <c r="M204" s="434"/>
      <c r="N204" s="463"/>
      <c r="O204" s="65"/>
    </row>
    <row r="205" spans="3:27" ht="12" customHeight="1" x14ac:dyDescent="0.25">
      <c r="C205" s="453"/>
      <c r="D205" s="454"/>
      <c r="E205" s="454"/>
      <c r="F205" s="454"/>
      <c r="G205" s="434"/>
      <c r="H205" s="434"/>
      <c r="I205" s="434"/>
      <c r="J205" s="434"/>
      <c r="K205" s="434"/>
      <c r="L205" s="434"/>
      <c r="M205" s="434"/>
      <c r="N205" s="463"/>
      <c r="O205" s="65"/>
    </row>
    <row r="206" spans="3:27" ht="12.75" customHeight="1" x14ac:dyDescent="0.25">
      <c r="C206" s="453"/>
      <c r="D206" s="454"/>
      <c r="E206" s="454"/>
      <c r="F206" s="454"/>
      <c r="G206" s="434"/>
      <c r="H206" s="434"/>
      <c r="I206" s="434"/>
      <c r="J206" s="434"/>
      <c r="K206" s="434"/>
      <c r="L206" s="434"/>
      <c r="M206" s="434"/>
      <c r="N206" s="463"/>
      <c r="O206" s="65"/>
    </row>
    <row r="207" spans="3:27" ht="12.75" customHeight="1" x14ac:dyDescent="0.25">
      <c r="C207" s="448" t="s">
        <v>23</v>
      </c>
      <c r="D207" s="449"/>
      <c r="E207" s="449"/>
      <c r="F207" s="449"/>
      <c r="G207" s="432">
        <f>G208+G210</f>
        <v>7983.3000000000011</v>
      </c>
      <c r="H207" s="432"/>
      <c r="I207" s="432">
        <f>I208+I210</f>
        <v>8986.7000000000007</v>
      </c>
      <c r="J207" s="432"/>
      <c r="K207" s="432">
        <f>K208+K210</f>
        <v>8064.1</v>
      </c>
      <c r="L207" s="432"/>
      <c r="M207" s="432">
        <f>M208+M210</f>
        <v>8084.6</v>
      </c>
      <c r="N207" s="441"/>
      <c r="O207" s="65"/>
    </row>
    <row r="208" spans="3:27" ht="15.75" customHeight="1" x14ac:dyDescent="0.25">
      <c r="C208" s="444" t="s">
        <v>24</v>
      </c>
      <c r="D208" s="445"/>
      <c r="E208" s="445"/>
      <c r="F208" s="445"/>
      <c r="G208" s="435">
        <f>L196</f>
        <v>7317.9000000000015</v>
      </c>
      <c r="H208" s="435"/>
      <c r="I208" s="435">
        <f>P196</f>
        <v>8660.6</v>
      </c>
      <c r="J208" s="435"/>
      <c r="K208" s="435">
        <f>S196-K210</f>
        <v>8059.9000000000005</v>
      </c>
      <c r="L208" s="435"/>
      <c r="M208" s="435">
        <f>T196-M210</f>
        <v>8084.6</v>
      </c>
      <c r="N208" s="461"/>
      <c r="O208" s="66"/>
    </row>
    <row r="209" spans="3:15" ht="12.75" customHeight="1" x14ac:dyDescent="0.25">
      <c r="C209" s="442" t="s">
        <v>25</v>
      </c>
      <c r="D209" s="443"/>
      <c r="E209" s="443"/>
      <c r="F209" s="443"/>
      <c r="G209" s="435">
        <f>M196</f>
        <v>5751.6</v>
      </c>
      <c r="H209" s="435"/>
      <c r="I209" s="435">
        <f>Q196</f>
        <v>6528.8</v>
      </c>
      <c r="J209" s="435"/>
      <c r="K209" s="435">
        <v>6202.2</v>
      </c>
      <c r="L209" s="435"/>
      <c r="M209" s="435">
        <v>6202.2</v>
      </c>
      <c r="N209" s="461"/>
      <c r="O209" s="66"/>
    </row>
    <row r="210" spans="3:15" ht="12.75" customHeight="1" x14ac:dyDescent="0.25">
      <c r="C210" s="444" t="s">
        <v>26</v>
      </c>
      <c r="D210" s="445"/>
      <c r="E210" s="445"/>
      <c r="F210" s="445"/>
      <c r="G210" s="435">
        <f>N196</f>
        <v>665.4</v>
      </c>
      <c r="H210" s="435"/>
      <c r="I210" s="435">
        <f>R196</f>
        <v>326.09999999999997</v>
      </c>
      <c r="J210" s="435"/>
      <c r="K210" s="435">
        <v>4.2</v>
      </c>
      <c r="L210" s="435"/>
      <c r="M210" s="435"/>
      <c r="N210" s="461"/>
      <c r="O210" s="66"/>
    </row>
    <row r="211" spans="3:15" ht="12.75" customHeight="1" x14ac:dyDescent="0.25">
      <c r="C211" s="448" t="s">
        <v>27</v>
      </c>
      <c r="D211" s="449"/>
      <c r="E211" s="449"/>
      <c r="F211" s="449"/>
      <c r="G211" s="432">
        <f>G212+G216+G217+G218</f>
        <v>7983.2999999999993</v>
      </c>
      <c r="H211" s="432"/>
      <c r="I211" s="432">
        <f>I212+I216+I217+I218</f>
        <v>8986.7000000000007</v>
      </c>
      <c r="J211" s="432"/>
      <c r="K211" s="432">
        <f>K212+K216+K217+K218</f>
        <v>8064.1</v>
      </c>
      <c r="L211" s="432"/>
      <c r="M211" s="432">
        <f>M212+M216+M217+M218</f>
        <v>8084.6</v>
      </c>
      <c r="N211" s="441"/>
      <c r="O211" s="65"/>
    </row>
    <row r="212" spans="3:15" ht="30.75" customHeight="1" x14ac:dyDescent="0.25">
      <c r="C212" s="446" t="s">
        <v>28</v>
      </c>
      <c r="D212" s="447"/>
      <c r="E212" s="447"/>
      <c r="F212" s="447"/>
      <c r="G212" s="343">
        <f>G213</f>
        <v>7715.2</v>
      </c>
      <c r="H212" s="343"/>
      <c r="I212" s="343">
        <f>I213</f>
        <v>8845.2999999999993</v>
      </c>
      <c r="J212" s="343"/>
      <c r="K212" s="343">
        <f>K213</f>
        <v>7949.6</v>
      </c>
      <c r="L212" s="343"/>
      <c r="M212" s="343">
        <f>M213</f>
        <v>8001.6</v>
      </c>
      <c r="N212" s="344"/>
      <c r="O212" s="65"/>
    </row>
    <row r="213" spans="3:15" ht="30" customHeight="1" x14ac:dyDescent="0.25">
      <c r="C213" s="444" t="s">
        <v>29</v>
      </c>
      <c r="D213" s="445"/>
      <c r="E213" s="445"/>
      <c r="F213" s="445"/>
      <c r="G213" s="341">
        <f>G214+G215</f>
        <v>7715.2</v>
      </c>
      <c r="H213" s="341"/>
      <c r="I213" s="341">
        <f>I214+I215</f>
        <v>8845.2999999999993</v>
      </c>
      <c r="J213" s="341"/>
      <c r="K213" s="341">
        <f>K214+K215</f>
        <v>7949.6</v>
      </c>
      <c r="L213" s="341"/>
      <c r="M213" s="341">
        <f>M214+M215</f>
        <v>8001.6</v>
      </c>
      <c r="N213" s="342"/>
      <c r="O213" s="65"/>
    </row>
    <row r="214" spans="3:15" ht="32.25" customHeight="1" x14ac:dyDescent="0.25">
      <c r="C214" s="442" t="s">
        <v>109</v>
      </c>
      <c r="D214" s="443"/>
      <c r="E214" s="443"/>
      <c r="F214" s="443"/>
      <c r="G214" s="345">
        <f>K22+K28+K32+K35+K39+K49+K56+K62+K69+K75+K82+K88+K96+K187+K99+K103+K104+K105+K106+K107+K108+K109+K127+K135+K148+K162+K171+K175+K181+K193+K25</f>
        <v>3103.9000000000005</v>
      </c>
      <c r="H214" s="345"/>
      <c r="I214" s="345">
        <f>O22+O28+O32+O35+O39+O49+O56+O62+O69+O75+O82+O88+O96+O25+O99+O103+O104+O105+O106+O107+O108+O109+O127+O148+O162+O171+O175+O193+O187+O181+O135</f>
        <v>3325</v>
      </c>
      <c r="J214" s="345"/>
      <c r="K214" s="345">
        <f>S22+S28+S32+S35+S39+S49+S56+S62+S69+S75+S82+S88+S96+S25+S99+S103+S104+S105+S106+S107+S108+S109+S127+S148+S171+S175+S193+S187+S162+S135+S181</f>
        <v>2924.9000000000005</v>
      </c>
      <c r="L214" s="345"/>
      <c r="M214" s="345">
        <f>T22+T28+T32+T35+T39+T49+T56+T62+T69+T75+T82+T88+T96+T25+T99+T103+T104+T105+T106+T107+T108+T109+T127+T148+T171+T175+T181+T193+T187+T162+T135</f>
        <v>2976.9000000000005</v>
      </c>
      <c r="N214" s="460"/>
      <c r="O214" s="66"/>
    </row>
    <row r="215" spans="3:15" ht="36.75" customHeight="1" x14ac:dyDescent="0.25">
      <c r="C215" s="442" t="s">
        <v>110</v>
      </c>
      <c r="D215" s="443"/>
      <c r="E215" s="443"/>
      <c r="F215" s="443"/>
      <c r="G215" s="345">
        <f>K21+K27+K30+K34+K37+K47+K54+K60+K67+K74+K80+K86+K94+K24+K98+K117+K121+K144+K19+K131+K95+K81+K61+K55+K48+K38+K31+K87+K115</f>
        <v>4611.2999999999993</v>
      </c>
      <c r="H215" s="345"/>
      <c r="I215" s="345">
        <f>O21+O27+O30+O34+O37+O47+O54+O60+O67+O74+O80+O86+O94+O24+O98+O117+O121+O144+O131+O31+O38+O48+O55+O61+O81+O95+O19+O87+O115+O138+O77+O68</f>
        <v>5520.2999999999984</v>
      </c>
      <c r="J215" s="345"/>
      <c r="K215" s="345">
        <f>S21+S27+S30+S34+S37+S47+S54+S60+S67+S74+S80+S86+S94+S24+S98+S117+S121+S144+S131+S115</f>
        <v>5024.7</v>
      </c>
      <c r="L215" s="345"/>
      <c r="M215" s="345">
        <f>T21+T27+T30+T37+T34+T47+T54+T60+T67+T74+T80+T86+T94+T24+T98+T117+T121+T144+T131+T19+T115</f>
        <v>5024.7</v>
      </c>
      <c r="N215" s="460"/>
      <c r="O215" s="66"/>
    </row>
    <row r="216" spans="3:15" ht="30.75" customHeight="1" x14ac:dyDescent="0.25">
      <c r="C216" s="446" t="s">
        <v>30</v>
      </c>
      <c r="D216" s="447"/>
      <c r="E216" s="447"/>
      <c r="F216" s="447"/>
      <c r="G216" s="343">
        <f>K153+K84+K78+K72+K64+K57+K50+K155</f>
        <v>105.5</v>
      </c>
      <c r="H216" s="343"/>
      <c r="I216" s="343">
        <f>O43+O153+O155+O136</f>
        <v>78.600000000000009</v>
      </c>
      <c r="J216" s="343"/>
      <c r="K216" s="343">
        <f>S43+S153+S155</f>
        <v>70</v>
      </c>
      <c r="L216" s="343"/>
      <c r="M216" s="343">
        <f>T43+T155</f>
        <v>70</v>
      </c>
      <c r="N216" s="344"/>
      <c r="O216" s="65">
        <v>0</v>
      </c>
    </row>
    <row r="217" spans="3:15" ht="42.75" customHeight="1" x14ac:dyDescent="0.25">
      <c r="C217" s="446" t="s">
        <v>31</v>
      </c>
      <c r="D217" s="447"/>
      <c r="E217" s="447"/>
      <c r="F217" s="447"/>
      <c r="G217" s="343">
        <f>K156+K76+K70+K63+K51</f>
        <v>145.4</v>
      </c>
      <c r="H217" s="343"/>
      <c r="I217" s="343">
        <f>O156+O70+O63+O76+O51</f>
        <v>35.599999999999994</v>
      </c>
      <c r="J217" s="343"/>
      <c r="K217" s="343">
        <f>S156+S63+S76</f>
        <v>42</v>
      </c>
      <c r="L217" s="343"/>
      <c r="M217" s="343">
        <f>T156</f>
        <v>12</v>
      </c>
      <c r="N217" s="344"/>
      <c r="O217" s="65"/>
    </row>
    <row r="218" spans="3:15" ht="25.5" customHeight="1" thickBot="1" x14ac:dyDescent="0.3">
      <c r="C218" s="457" t="s">
        <v>32</v>
      </c>
      <c r="D218" s="458"/>
      <c r="E218" s="458"/>
      <c r="F218" s="458"/>
      <c r="G218" s="331">
        <f>K152+K89+K83+K77+K71+K65+K58+K52</f>
        <v>17.2</v>
      </c>
      <c r="H218" s="331"/>
      <c r="I218" s="331">
        <f>O152+O45</f>
        <v>27.200000000000003</v>
      </c>
      <c r="J218" s="331"/>
      <c r="K218" s="331">
        <f>S152+S45</f>
        <v>2.5</v>
      </c>
      <c r="L218" s="331"/>
      <c r="M218" s="331">
        <f>T152+T45</f>
        <v>1</v>
      </c>
      <c r="N218" s="331"/>
      <c r="O218" s="65"/>
    </row>
    <row r="219" spans="3:15" ht="9" customHeight="1" x14ac:dyDescent="0.25"/>
    <row r="220" spans="3:15" ht="26.25" customHeight="1" x14ac:dyDescent="0.25">
      <c r="C220" s="459" t="s">
        <v>33</v>
      </c>
      <c r="D220" s="459"/>
      <c r="E220" s="459"/>
      <c r="F220" s="459"/>
      <c r="G220" s="459"/>
      <c r="H220" s="459"/>
      <c r="I220" s="459"/>
      <c r="J220" s="459"/>
      <c r="K220" s="459"/>
      <c r="L220" s="459"/>
      <c r="M220" s="459"/>
    </row>
    <row r="221" spans="3:15" ht="29.25" customHeight="1" x14ac:dyDescent="0.25">
      <c r="C221" s="456" t="s">
        <v>34</v>
      </c>
      <c r="D221" s="456"/>
      <c r="E221" s="456"/>
      <c r="F221" s="456"/>
      <c r="G221" s="456"/>
      <c r="H221" s="456"/>
      <c r="I221" s="456"/>
      <c r="J221" s="456"/>
      <c r="K221" s="456"/>
      <c r="L221" s="456"/>
      <c r="M221" s="456"/>
    </row>
    <row r="222" spans="3:15" ht="28.5" customHeight="1" x14ac:dyDescent="0.25">
      <c r="C222" s="456" t="s">
        <v>35</v>
      </c>
      <c r="D222" s="456"/>
      <c r="E222" s="456"/>
      <c r="F222" s="456"/>
      <c r="G222" s="456"/>
      <c r="H222" s="456"/>
      <c r="I222" s="456"/>
      <c r="J222" s="456"/>
      <c r="K222" s="456"/>
      <c r="L222" s="456"/>
      <c r="M222" s="456"/>
    </row>
    <row r="223" spans="3:15" ht="13.2" x14ac:dyDescent="0.25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3.2" x14ac:dyDescent="0.25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5">
      <c r="M225" s="201"/>
    </row>
  </sheetData>
  <sheetProtection selectLockedCells="1" selectUnlockedCells="1"/>
  <mergeCells count="482"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2022-10-28T06:33:42Z</cp:lastPrinted>
  <dcterms:created xsi:type="dcterms:W3CDTF">2012-09-04T10:49:59Z</dcterms:created>
  <dcterms:modified xsi:type="dcterms:W3CDTF">2022-11-07T09:19:31Z</dcterms:modified>
</cp:coreProperties>
</file>