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bookViews>
  <sheets>
    <sheet name="Programa - 02, 2019" sheetId="1" r:id="rId1"/>
    <sheet name="Aprašymas 2019 m." sheetId="2" r:id="rId2"/>
    <sheet name="Vertinimo kriterijai" sheetId="3" r:id="rId3"/>
  </sheets>
  <externalReferences>
    <externalReference r:id="rId4"/>
    <externalReference r:id="rId5"/>
  </externalReferences>
  <definedNames>
    <definedName name="_xlnm.Print_Titles" localSheetId="0">'Programa - 02, 2019'!$5:$7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8" i="1" l="1"/>
  <c r="S60" i="1" l="1"/>
  <c r="T60" i="1"/>
  <c r="U60" i="1"/>
  <c r="V60" i="1"/>
  <c r="S59" i="1"/>
  <c r="T59" i="1"/>
  <c r="U59" i="1"/>
  <c r="V59" i="1"/>
  <c r="U58" i="1"/>
  <c r="V58" i="1"/>
  <c r="S51" i="1"/>
  <c r="T51" i="1"/>
  <c r="U51" i="1"/>
  <c r="V51" i="1"/>
  <c r="S50" i="1"/>
  <c r="T50" i="1"/>
  <c r="U50" i="1"/>
  <c r="V50" i="1"/>
  <c r="S36" i="1"/>
  <c r="T36" i="1"/>
  <c r="U36" i="1"/>
  <c r="V36" i="1"/>
  <c r="S35" i="1"/>
  <c r="T35" i="1"/>
  <c r="U35" i="1"/>
  <c r="V35" i="1"/>
  <c r="S44" i="1"/>
  <c r="T44" i="1"/>
  <c r="U44" i="1"/>
  <c r="V44" i="1"/>
  <c r="S42" i="1"/>
  <c r="T42" i="1"/>
  <c r="U42" i="1"/>
  <c r="V42" i="1"/>
  <c r="S43" i="1"/>
  <c r="T43" i="1"/>
  <c r="U43" i="1"/>
  <c r="V43" i="1"/>
  <c r="U64" i="1"/>
  <c r="V64" i="1"/>
  <c r="S78" i="1"/>
  <c r="T78" i="1"/>
  <c r="U78" i="1"/>
  <c r="V78" i="1"/>
  <c r="S22" i="1" l="1"/>
  <c r="T22" i="1"/>
  <c r="U22" i="1"/>
  <c r="V22" i="1"/>
  <c r="X150" i="1" l="1"/>
  <c r="W149" i="1"/>
  <c r="S149" i="1"/>
  <c r="S150" i="1"/>
  <c r="O149" i="1"/>
  <c r="X153" i="1" l="1"/>
  <c r="W153" i="1"/>
  <c r="O153" i="1"/>
  <c r="S153" i="1"/>
  <c r="K153" i="1"/>
  <c r="L20" i="1"/>
  <c r="M20" i="1"/>
  <c r="N20" i="1"/>
  <c r="O20" i="1"/>
  <c r="P20" i="1"/>
  <c r="Q20" i="1"/>
  <c r="R20" i="1"/>
  <c r="S20" i="1"/>
  <c r="T20" i="1"/>
  <c r="U20" i="1"/>
  <c r="V20" i="1"/>
  <c r="W20" i="1"/>
  <c r="X20" i="1"/>
  <c r="K20" i="1"/>
  <c r="X149" i="1" l="1"/>
  <c r="W151" i="1"/>
  <c r="K151" i="1"/>
  <c r="K137" i="1"/>
  <c r="K69" i="1"/>
  <c r="K55" i="1"/>
  <c r="K47" i="1"/>
  <c r="K155" i="1"/>
  <c r="K150" i="1"/>
  <c r="X47" i="1" l="1"/>
  <c r="W92" i="1"/>
  <c r="W86" i="1"/>
  <c r="W137" i="1"/>
  <c r="W155" i="1"/>
  <c r="W150" i="1"/>
  <c r="X63" i="1"/>
  <c r="W63" i="1"/>
  <c r="W47" i="1"/>
  <c r="X39" i="1"/>
  <c r="W39" i="1"/>
  <c r="O150" i="1"/>
  <c r="X118" i="1"/>
  <c r="O28" i="1"/>
  <c r="O69" i="1"/>
  <c r="X86" i="1"/>
  <c r="V86" i="1"/>
  <c r="U86" i="1"/>
  <c r="T86" i="1"/>
  <c r="S86" i="1"/>
  <c r="R86" i="1"/>
  <c r="Q86" i="1"/>
  <c r="P86" i="1"/>
  <c r="O86" i="1"/>
  <c r="N86" i="1"/>
  <c r="M86" i="1"/>
  <c r="L86" i="1"/>
  <c r="O92" i="1"/>
  <c r="O93" i="1" s="1"/>
  <c r="O155" i="1"/>
  <c r="K86" i="1"/>
  <c r="L17" i="1"/>
  <c r="M17" i="1"/>
  <c r="N17" i="1"/>
  <c r="O17" i="1"/>
  <c r="P17" i="1"/>
  <c r="Q17" i="1"/>
  <c r="R17" i="1"/>
  <c r="S17" i="1"/>
  <c r="T17" i="1"/>
  <c r="U17" i="1"/>
  <c r="V17" i="1"/>
  <c r="W17" i="1"/>
  <c r="X17" i="1"/>
  <c r="K17" i="1"/>
  <c r="O148" i="1"/>
  <c r="O154" i="1"/>
  <c r="O151" i="1"/>
  <c r="X151" i="1"/>
  <c r="X154" i="1"/>
  <c r="X152" i="1" s="1"/>
  <c r="X155" i="1"/>
  <c r="W154" i="1"/>
  <c r="O39" i="1"/>
  <c r="O47" i="1"/>
  <c r="O63" i="1"/>
  <c r="S148" i="1"/>
  <c r="S151" i="1"/>
  <c r="S154" i="1"/>
  <c r="S155" i="1"/>
  <c r="L75" i="1"/>
  <c r="M75" i="1"/>
  <c r="N75" i="1"/>
  <c r="O75" i="1"/>
  <c r="P75" i="1"/>
  <c r="Q75" i="1"/>
  <c r="R75" i="1"/>
  <c r="S75" i="1"/>
  <c r="T75" i="1"/>
  <c r="U75" i="1"/>
  <c r="V75" i="1"/>
  <c r="W75" i="1"/>
  <c r="X75" i="1"/>
  <c r="L77" i="1"/>
  <c r="M77" i="1"/>
  <c r="N77" i="1"/>
  <c r="O77" i="1"/>
  <c r="P77" i="1"/>
  <c r="Q77" i="1"/>
  <c r="R77" i="1"/>
  <c r="S77" i="1"/>
  <c r="T77" i="1"/>
  <c r="U77" i="1"/>
  <c r="V77" i="1"/>
  <c r="W77" i="1"/>
  <c r="X77" i="1"/>
  <c r="L69" i="1"/>
  <c r="M69" i="1"/>
  <c r="N69" i="1"/>
  <c r="P69" i="1"/>
  <c r="Q69" i="1"/>
  <c r="R69" i="1"/>
  <c r="S69" i="1"/>
  <c r="T69" i="1"/>
  <c r="U69" i="1"/>
  <c r="V69" i="1"/>
  <c r="W69" i="1"/>
  <c r="X69" i="1"/>
  <c r="X147" i="1" l="1"/>
  <c r="X156" i="1" s="1"/>
  <c r="X83" i="1"/>
  <c r="W83" i="1"/>
  <c r="V83" i="1"/>
  <c r="U83" i="1"/>
  <c r="T83" i="1"/>
  <c r="S83" i="1"/>
  <c r="R83" i="1"/>
  <c r="Q83" i="1"/>
  <c r="P83" i="1"/>
  <c r="O83" i="1"/>
  <c r="N83" i="1"/>
  <c r="M83" i="1"/>
  <c r="L83" i="1"/>
  <c r="K83" i="1"/>
  <c r="L137" i="1" l="1"/>
  <c r="L134" i="1"/>
  <c r="K134" i="1"/>
  <c r="L132" i="1"/>
  <c r="K132" i="1"/>
  <c r="L130" i="1"/>
  <c r="K130" i="1"/>
  <c r="N127" i="1"/>
  <c r="M127" i="1"/>
  <c r="L127" i="1"/>
  <c r="K127" i="1"/>
  <c r="N125" i="1"/>
  <c r="M125" i="1"/>
  <c r="L125" i="1"/>
  <c r="K125" i="1"/>
  <c r="N123" i="1"/>
  <c r="M123" i="1"/>
  <c r="L123" i="1"/>
  <c r="K123" i="1"/>
  <c r="N121" i="1"/>
  <c r="M121" i="1"/>
  <c r="L121" i="1"/>
  <c r="K121" i="1"/>
  <c r="N118" i="1"/>
  <c r="M118" i="1"/>
  <c r="L118" i="1"/>
  <c r="K118" i="1"/>
  <c r="O112" i="1"/>
  <c r="N112" i="1"/>
  <c r="M112" i="1"/>
  <c r="L112" i="1"/>
  <c r="K112" i="1"/>
  <c r="O109" i="1"/>
  <c r="N109" i="1"/>
  <c r="M109" i="1"/>
  <c r="L109" i="1"/>
  <c r="K109" i="1"/>
  <c r="O106" i="1"/>
  <c r="N106" i="1"/>
  <c r="M106" i="1"/>
  <c r="L106" i="1"/>
  <c r="K106" i="1"/>
  <c r="O104" i="1"/>
  <c r="N104" i="1"/>
  <c r="M104" i="1"/>
  <c r="L104" i="1"/>
  <c r="K104" i="1"/>
  <c r="O102" i="1"/>
  <c r="N102" i="1"/>
  <c r="M102" i="1"/>
  <c r="L102" i="1"/>
  <c r="K102" i="1"/>
  <c r="O99" i="1"/>
  <c r="N99" i="1"/>
  <c r="M99" i="1"/>
  <c r="L99" i="1"/>
  <c r="K99" i="1"/>
  <c r="K61" i="1"/>
  <c r="K34" i="1"/>
  <c r="L12" i="1"/>
  <c r="M12" i="1"/>
  <c r="N12" i="1"/>
  <c r="O12" i="1"/>
  <c r="P12" i="1"/>
  <c r="Q12" i="1"/>
  <c r="R12" i="1"/>
  <c r="S12" i="1"/>
  <c r="T12" i="1"/>
  <c r="U12" i="1"/>
  <c r="V12" i="1"/>
  <c r="W12" i="1"/>
  <c r="X12" i="1"/>
  <c r="K12" i="1"/>
  <c r="L15" i="1"/>
  <c r="M15" i="1"/>
  <c r="M21" i="1" s="1"/>
  <c r="N15" i="1"/>
  <c r="N21" i="1" s="1"/>
  <c r="O15" i="1"/>
  <c r="P15" i="1"/>
  <c r="Q15" i="1"/>
  <c r="Q21" i="1" s="1"/>
  <c r="R15" i="1"/>
  <c r="R21" i="1" s="1"/>
  <c r="S15" i="1"/>
  <c r="T15" i="1"/>
  <c r="U15" i="1"/>
  <c r="U21" i="1" s="1"/>
  <c r="V15" i="1"/>
  <c r="V21" i="1" s="1"/>
  <c r="W15" i="1"/>
  <c r="X15" i="1"/>
  <c r="K15" i="1"/>
  <c r="K21" i="1" s="1"/>
  <c r="S63" i="1"/>
  <c r="S55" i="1"/>
  <c r="S47" i="1"/>
  <c r="S39" i="1"/>
  <c r="X21" i="1" l="1"/>
  <c r="T21" i="1"/>
  <c r="P21" i="1"/>
  <c r="L21" i="1"/>
  <c r="W21" i="1"/>
  <c r="S21" i="1"/>
  <c r="O21" i="1"/>
  <c r="K149" i="1"/>
  <c r="K39" i="1"/>
  <c r="K63" i="1"/>
  <c r="K70" i="1" s="1"/>
  <c r="K148" i="1"/>
  <c r="N128" i="1"/>
  <c r="S70" i="1"/>
  <c r="K147" i="1" l="1"/>
  <c r="L23" i="1"/>
  <c r="L24" i="1" s="1"/>
  <c r="M23" i="1"/>
  <c r="N23" i="1"/>
  <c r="N24" i="1" s="1"/>
  <c r="O23" i="1"/>
  <c r="O24" i="1" s="1"/>
  <c r="P23" i="1"/>
  <c r="P24" i="1" s="1"/>
  <c r="Q23" i="1"/>
  <c r="Q24" i="1" s="1"/>
  <c r="R23" i="1"/>
  <c r="R24" i="1" s="1"/>
  <c r="S23" i="1"/>
  <c r="S24" i="1" s="1"/>
  <c r="T23" i="1"/>
  <c r="T24" i="1" s="1"/>
  <c r="U23" i="1"/>
  <c r="U24" i="1" s="1"/>
  <c r="V23" i="1"/>
  <c r="V24" i="1" s="1"/>
  <c r="W23" i="1"/>
  <c r="W24" i="1" s="1"/>
  <c r="X23" i="1"/>
  <c r="X24" i="1" s="1"/>
  <c r="M24" i="1"/>
  <c r="K23" i="1"/>
  <c r="K24" i="1" s="1"/>
  <c r="L28" i="1"/>
  <c r="M28" i="1"/>
  <c r="N28" i="1"/>
  <c r="P28" i="1"/>
  <c r="Q28" i="1"/>
  <c r="R28" i="1"/>
  <c r="S28" i="1"/>
  <c r="T28" i="1"/>
  <c r="U28" i="1"/>
  <c r="V28" i="1"/>
  <c r="W28" i="1"/>
  <c r="X28" i="1"/>
  <c r="K28" i="1"/>
  <c r="L30" i="1"/>
  <c r="M30" i="1"/>
  <c r="N30" i="1"/>
  <c r="O30" i="1"/>
  <c r="O31" i="1" s="1"/>
  <c r="P30" i="1"/>
  <c r="Q30" i="1"/>
  <c r="R30" i="1"/>
  <c r="S30" i="1"/>
  <c r="T30" i="1"/>
  <c r="U30" i="1"/>
  <c r="V30" i="1"/>
  <c r="W30" i="1"/>
  <c r="X30" i="1"/>
  <c r="K30" i="1"/>
  <c r="L39" i="1"/>
  <c r="M39" i="1"/>
  <c r="N39" i="1"/>
  <c r="P39" i="1"/>
  <c r="Q39" i="1"/>
  <c r="R39" i="1"/>
  <c r="T39" i="1"/>
  <c r="U39" i="1"/>
  <c r="V39" i="1"/>
  <c r="L47" i="1"/>
  <c r="M47" i="1"/>
  <c r="N47" i="1"/>
  <c r="P47" i="1"/>
  <c r="Q47" i="1"/>
  <c r="R47" i="1"/>
  <c r="T47" i="1"/>
  <c r="U47" i="1"/>
  <c r="V47" i="1"/>
  <c r="L55" i="1"/>
  <c r="M55" i="1"/>
  <c r="N55" i="1"/>
  <c r="O55" i="1"/>
  <c r="O70" i="1" s="1"/>
  <c r="P55" i="1"/>
  <c r="Q55" i="1"/>
  <c r="R55" i="1"/>
  <c r="T55" i="1"/>
  <c r="U55" i="1"/>
  <c r="V55" i="1"/>
  <c r="W55" i="1"/>
  <c r="W70" i="1" s="1"/>
  <c r="X55" i="1"/>
  <c r="L63" i="1"/>
  <c r="M63" i="1"/>
  <c r="N63" i="1"/>
  <c r="P63" i="1"/>
  <c r="Q63" i="1"/>
  <c r="R63" i="1"/>
  <c r="T63" i="1"/>
  <c r="U63" i="1"/>
  <c r="V63" i="1"/>
  <c r="L72" i="1"/>
  <c r="L73" i="1" s="1"/>
  <c r="M72" i="1"/>
  <c r="M73" i="1" s="1"/>
  <c r="N72" i="1"/>
  <c r="N73" i="1" s="1"/>
  <c r="O72" i="1"/>
  <c r="O73" i="1" s="1"/>
  <c r="P72" i="1"/>
  <c r="P73" i="1" s="1"/>
  <c r="Q72" i="1"/>
  <c r="Q73" i="1" s="1"/>
  <c r="R72" i="1"/>
  <c r="R73" i="1" s="1"/>
  <c r="S72" i="1"/>
  <c r="S73" i="1" s="1"/>
  <c r="T72" i="1"/>
  <c r="T73" i="1" s="1"/>
  <c r="U72" i="1"/>
  <c r="U73" i="1" s="1"/>
  <c r="V72" i="1"/>
  <c r="V73" i="1" s="1"/>
  <c r="W72" i="1"/>
  <c r="W73" i="1" s="1"/>
  <c r="X72" i="1"/>
  <c r="X73" i="1" s="1"/>
  <c r="K72" i="1"/>
  <c r="K73" i="1" s="1"/>
  <c r="K75" i="1"/>
  <c r="K77" i="1"/>
  <c r="L81" i="1"/>
  <c r="L87" i="1" s="1"/>
  <c r="M81" i="1"/>
  <c r="M87" i="1" s="1"/>
  <c r="N81" i="1"/>
  <c r="N87" i="1" s="1"/>
  <c r="O81" i="1"/>
  <c r="O87" i="1" s="1"/>
  <c r="P81" i="1"/>
  <c r="P87" i="1" s="1"/>
  <c r="Q81" i="1"/>
  <c r="Q87" i="1" s="1"/>
  <c r="R81" i="1"/>
  <c r="R87" i="1" s="1"/>
  <c r="S81" i="1"/>
  <c r="S87" i="1" s="1"/>
  <c r="T81" i="1"/>
  <c r="T87" i="1" s="1"/>
  <c r="U81" i="1"/>
  <c r="U87" i="1" s="1"/>
  <c r="V81" i="1"/>
  <c r="V87" i="1" s="1"/>
  <c r="W81" i="1"/>
  <c r="W87" i="1" s="1"/>
  <c r="X81" i="1"/>
  <c r="X87" i="1" s="1"/>
  <c r="K81" i="1"/>
  <c r="L92" i="1"/>
  <c r="M92" i="1"/>
  <c r="N92" i="1"/>
  <c r="O94" i="1"/>
  <c r="P92" i="1"/>
  <c r="Q92" i="1"/>
  <c r="R92" i="1"/>
  <c r="S92" i="1"/>
  <c r="T92" i="1"/>
  <c r="U92" i="1"/>
  <c r="V92" i="1"/>
  <c r="X92" i="1"/>
  <c r="K92" i="1"/>
  <c r="K93" i="1" s="1"/>
  <c r="P99" i="1"/>
  <c r="Q99" i="1"/>
  <c r="R99" i="1"/>
  <c r="S99" i="1"/>
  <c r="T99" i="1"/>
  <c r="U99" i="1"/>
  <c r="V99" i="1"/>
  <c r="W99" i="1"/>
  <c r="X99" i="1"/>
  <c r="P102" i="1"/>
  <c r="Q102" i="1"/>
  <c r="R102" i="1"/>
  <c r="S102" i="1"/>
  <c r="T102" i="1"/>
  <c r="U102" i="1"/>
  <c r="V102" i="1"/>
  <c r="W102" i="1"/>
  <c r="X102" i="1"/>
  <c r="P104" i="1"/>
  <c r="Q104" i="1"/>
  <c r="R104" i="1"/>
  <c r="S104" i="1"/>
  <c r="T104" i="1"/>
  <c r="U104" i="1"/>
  <c r="V104" i="1"/>
  <c r="W104" i="1"/>
  <c r="X104" i="1"/>
  <c r="P106" i="1"/>
  <c r="Q106" i="1"/>
  <c r="R106" i="1"/>
  <c r="S106" i="1"/>
  <c r="T106" i="1"/>
  <c r="U106" i="1"/>
  <c r="V106" i="1"/>
  <c r="W106" i="1"/>
  <c r="X106" i="1"/>
  <c r="P109" i="1"/>
  <c r="Q109" i="1"/>
  <c r="R109" i="1"/>
  <c r="S109" i="1"/>
  <c r="T109" i="1"/>
  <c r="U109" i="1"/>
  <c r="V109" i="1"/>
  <c r="W109" i="1"/>
  <c r="X109" i="1"/>
  <c r="P112" i="1"/>
  <c r="Q112" i="1"/>
  <c r="R112" i="1"/>
  <c r="S112" i="1"/>
  <c r="T112" i="1"/>
  <c r="U112" i="1"/>
  <c r="V112" i="1"/>
  <c r="W112" i="1"/>
  <c r="X112" i="1"/>
  <c r="L115" i="1"/>
  <c r="M115" i="1"/>
  <c r="N115" i="1"/>
  <c r="N116" i="1" s="1"/>
  <c r="O115" i="1"/>
  <c r="O116" i="1" s="1"/>
  <c r="P115" i="1"/>
  <c r="Q115" i="1"/>
  <c r="R115" i="1"/>
  <c r="S115" i="1"/>
  <c r="T115" i="1"/>
  <c r="U115" i="1"/>
  <c r="V115" i="1"/>
  <c r="W115" i="1"/>
  <c r="X115" i="1"/>
  <c r="K115" i="1"/>
  <c r="K116" i="1" s="1"/>
  <c r="O118" i="1"/>
  <c r="P118" i="1"/>
  <c r="Q118" i="1"/>
  <c r="R118" i="1"/>
  <c r="S118" i="1"/>
  <c r="T118" i="1"/>
  <c r="U118" i="1"/>
  <c r="V118" i="1"/>
  <c r="W118" i="1"/>
  <c r="O127" i="1"/>
  <c r="P127" i="1"/>
  <c r="Q127" i="1"/>
  <c r="R127" i="1"/>
  <c r="S127" i="1"/>
  <c r="T127" i="1"/>
  <c r="U127" i="1"/>
  <c r="V127" i="1"/>
  <c r="W127" i="1"/>
  <c r="X127" i="1"/>
  <c r="O125" i="1"/>
  <c r="P125" i="1"/>
  <c r="Q125" i="1"/>
  <c r="R125" i="1"/>
  <c r="S125" i="1"/>
  <c r="T125" i="1"/>
  <c r="U125" i="1"/>
  <c r="V125" i="1"/>
  <c r="W125" i="1"/>
  <c r="X125" i="1"/>
  <c r="O123" i="1"/>
  <c r="P123" i="1"/>
  <c r="Q123" i="1"/>
  <c r="R123" i="1"/>
  <c r="S123" i="1"/>
  <c r="T123" i="1"/>
  <c r="U123" i="1"/>
  <c r="V123" i="1"/>
  <c r="W123" i="1"/>
  <c r="X123" i="1"/>
  <c r="O121" i="1"/>
  <c r="P121" i="1"/>
  <c r="Q121" i="1"/>
  <c r="R121" i="1"/>
  <c r="S121" i="1"/>
  <c r="T121" i="1"/>
  <c r="U121" i="1"/>
  <c r="V121" i="1"/>
  <c r="W121" i="1"/>
  <c r="X121" i="1"/>
  <c r="X31" i="1" l="1"/>
  <c r="W31" i="1"/>
  <c r="W128" i="1"/>
  <c r="X116" i="1"/>
  <c r="K87" i="1"/>
  <c r="X128" i="1"/>
  <c r="W116" i="1"/>
  <c r="W93" i="1"/>
  <c r="W94" i="1" s="1"/>
  <c r="V93" i="1"/>
  <c r="V94" i="1" s="1"/>
  <c r="R93" i="1"/>
  <c r="R94" i="1" s="1"/>
  <c r="N93" i="1"/>
  <c r="N94" i="1" s="1"/>
  <c r="S93" i="1"/>
  <c r="S94" i="1" s="1"/>
  <c r="U93" i="1"/>
  <c r="U94" i="1" s="1"/>
  <c r="Q93" i="1"/>
  <c r="Q94" i="1" s="1"/>
  <c r="M93" i="1"/>
  <c r="M94" i="1" s="1"/>
  <c r="X93" i="1"/>
  <c r="X94" i="1" s="1"/>
  <c r="T93" i="1"/>
  <c r="T94" i="1" s="1"/>
  <c r="P93" i="1"/>
  <c r="P94" i="1" s="1"/>
  <c r="L93" i="1"/>
  <c r="L94" i="1" s="1"/>
  <c r="S128" i="1"/>
  <c r="O128" i="1"/>
  <c r="R128" i="1"/>
  <c r="U128" i="1"/>
  <c r="Q128" i="1"/>
  <c r="O88" i="1"/>
  <c r="O95" i="1" s="1"/>
  <c r="X70" i="1"/>
  <c r="V128" i="1"/>
  <c r="T128" i="1"/>
  <c r="P128" i="1"/>
  <c r="T31" i="1"/>
  <c r="L31" i="1"/>
  <c r="V31" i="1"/>
  <c r="R31" i="1"/>
  <c r="P31" i="1"/>
  <c r="K31" i="1"/>
  <c r="U31" i="1"/>
  <c r="Q31" i="1"/>
  <c r="M31" i="1"/>
  <c r="K94" i="1"/>
  <c r="T116" i="1"/>
  <c r="R116" i="1"/>
  <c r="S116" i="1"/>
  <c r="M128" i="1"/>
  <c r="U116" i="1"/>
  <c r="Q116" i="1"/>
  <c r="M116" i="1"/>
  <c r="R70" i="1"/>
  <c r="N70" i="1"/>
  <c r="V116" i="1"/>
  <c r="L128" i="1"/>
  <c r="P116" i="1"/>
  <c r="L116" i="1"/>
  <c r="U70" i="1"/>
  <c r="Q70" i="1"/>
  <c r="M70" i="1"/>
  <c r="S31" i="1"/>
  <c r="P70" i="1"/>
  <c r="L70" i="1"/>
  <c r="N31" i="1"/>
  <c r="T70" i="1"/>
  <c r="V70" i="1"/>
  <c r="L139" i="1"/>
  <c r="M139" i="1"/>
  <c r="N139" i="1"/>
  <c r="O139" i="1"/>
  <c r="P139" i="1"/>
  <c r="Q139" i="1"/>
  <c r="R139" i="1"/>
  <c r="S139" i="1"/>
  <c r="T139" i="1"/>
  <c r="U139" i="1"/>
  <c r="V139" i="1"/>
  <c r="W139" i="1"/>
  <c r="X139" i="1"/>
  <c r="K139" i="1"/>
  <c r="K140" i="1" s="1"/>
  <c r="M137" i="1"/>
  <c r="N137" i="1"/>
  <c r="O137" i="1"/>
  <c r="P137" i="1"/>
  <c r="Q137" i="1"/>
  <c r="R137" i="1"/>
  <c r="S137" i="1"/>
  <c r="T137" i="1"/>
  <c r="U137" i="1"/>
  <c r="V137" i="1"/>
  <c r="X137" i="1"/>
  <c r="X134" i="1"/>
  <c r="W134" i="1"/>
  <c r="T134" i="1"/>
  <c r="S134" i="1"/>
  <c r="X132" i="1"/>
  <c r="W132" i="1"/>
  <c r="T132" i="1"/>
  <c r="S132" i="1"/>
  <c r="O132" i="1"/>
  <c r="P132" i="1"/>
  <c r="P134" i="1"/>
  <c r="O134" i="1"/>
  <c r="X130" i="1"/>
  <c r="W130" i="1"/>
  <c r="T130" i="1"/>
  <c r="S130" i="1"/>
  <c r="P130" i="1"/>
  <c r="O130" i="1"/>
  <c r="W140" i="1" l="1"/>
  <c r="W141" i="1" s="1"/>
  <c r="W142" i="1" s="1"/>
  <c r="K88" i="1"/>
  <c r="X140" i="1"/>
  <c r="O140" i="1"/>
  <c r="O141" i="1" s="1"/>
  <c r="O142" i="1" s="1"/>
  <c r="M88" i="1"/>
  <c r="M95" i="1" s="1"/>
  <c r="W88" i="1"/>
  <c r="W95" i="1" s="1"/>
  <c r="P88" i="1"/>
  <c r="P95" i="1" s="1"/>
  <c r="S88" i="1"/>
  <c r="S95" i="1" s="1"/>
  <c r="S140" i="1"/>
  <c r="S141" i="1" s="1"/>
  <c r="S142" i="1" s="1"/>
  <c r="Q88" i="1"/>
  <c r="Q95" i="1" s="1"/>
  <c r="T88" i="1"/>
  <c r="T95" i="1" s="1"/>
  <c r="L88" i="1"/>
  <c r="L95" i="1" s="1"/>
  <c r="U88" i="1"/>
  <c r="U95" i="1" s="1"/>
  <c r="X88" i="1"/>
  <c r="X95" i="1" s="1"/>
  <c r="V140" i="1"/>
  <c r="V141" i="1" s="1"/>
  <c r="V142" i="1" s="1"/>
  <c r="R140" i="1"/>
  <c r="R141" i="1" s="1"/>
  <c r="R142" i="1" s="1"/>
  <c r="N140" i="1"/>
  <c r="N141" i="1" s="1"/>
  <c r="N142" i="1" s="1"/>
  <c r="V88" i="1"/>
  <c r="V95" i="1" s="1"/>
  <c r="N88" i="1"/>
  <c r="N95" i="1" s="1"/>
  <c r="U140" i="1"/>
  <c r="U141" i="1" s="1"/>
  <c r="U142" i="1" s="1"/>
  <c r="Q140" i="1"/>
  <c r="Q141" i="1" s="1"/>
  <c r="Q142" i="1" s="1"/>
  <c r="M140" i="1"/>
  <c r="M141" i="1" s="1"/>
  <c r="M142" i="1" s="1"/>
  <c r="R88" i="1"/>
  <c r="R95" i="1" s="1"/>
  <c r="T140" i="1"/>
  <c r="T141" i="1" s="1"/>
  <c r="T142" i="1" s="1"/>
  <c r="X141" i="1"/>
  <c r="X142" i="1" s="1"/>
  <c r="P140" i="1"/>
  <c r="P141" i="1" s="1"/>
  <c r="P142" i="1" s="1"/>
  <c r="L140" i="1"/>
  <c r="L141" i="1" s="1"/>
  <c r="L142" i="1" s="1"/>
  <c r="K154" i="1"/>
  <c r="K152" i="1" s="1"/>
  <c r="K156" i="1" s="1"/>
  <c r="S152" i="1"/>
  <c r="S147" i="1"/>
  <c r="W147" i="1"/>
  <c r="W152" i="1"/>
  <c r="O152" i="1"/>
  <c r="W143" i="1" l="1"/>
  <c r="M143" i="1"/>
  <c r="O143" i="1"/>
  <c r="P143" i="1"/>
  <c r="S143" i="1"/>
  <c r="R143" i="1"/>
  <c r="Q143" i="1"/>
  <c r="U143" i="1"/>
  <c r="V143" i="1"/>
  <c r="T143" i="1"/>
  <c r="L143" i="1"/>
  <c r="X143" i="1"/>
  <c r="N143" i="1"/>
  <c r="W156" i="1"/>
  <c r="S156" i="1"/>
  <c r="O147" i="1"/>
  <c r="O156" i="1" s="1"/>
  <c r="K128" i="1"/>
  <c r="K95" i="1" l="1"/>
  <c r="K141" i="1"/>
  <c r="K142" i="1" s="1"/>
  <c r="K143" i="1" l="1"/>
</calcChain>
</file>

<file path=xl/comments1.xml><?xml version="1.0" encoding="utf-8"?>
<comments xmlns="http://schemas.openxmlformats.org/spreadsheetml/2006/main">
  <authors>
    <author>Mantas Tomasevicius</author>
  </authors>
  <commentList>
    <comment ref="O129" authorId="0">
      <text>
        <r>
          <rPr>
            <b/>
            <sz val="9"/>
            <color indexed="81"/>
            <rFont val="Tahoma"/>
            <family val="2"/>
            <charset val="186"/>
          </rPr>
          <t>Mantas Tomasevicius:</t>
        </r>
        <r>
          <rPr>
            <sz val="9"/>
            <color indexed="81"/>
            <rFont val="Tahoma"/>
            <family val="2"/>
            <charset val="186"/>
          </rPr>
          <t xml:space="preserve">
Poreikis 23 950 Eur</t>
        </r>
      </text>
    </comment>
    <comment ref="O138" authorId="0">
      <text>
        <r>
          <rPr>
            <b/>
            <sz val="9"/>
            <color indexed="81"/>
            <rFont val="Tahoma"/>
            <family val="2"/>
            <charset val="186"/>
          </rPr>
          <t>Mantas Tomasevicius:</t>
        </r>
        <r>
          <rPr>
            <sz val="9"/>
            <color indexed="81"/>
            <rFont val="Tahoma"/>
            <family val="2"/>
            <charset val="186"/>
          </rPr>
          <t xml:space="preserve">
Šiais metais daug įsigijome sporto drabužių. Kaip ir nereikėtų daugiau.</t>
        </r>
      </text>
    </comment>
  </commentList>
</comments>
</file>

<file path=xl/sharedStrings.xml><?xml version="1.0" encoding="utf-8"?>
<sst xmlns="http://schemas.openxmlformats.org/spreadsheetml/2006/main" count="542" uniqueCount="322">
  <si>
    <t>02. Ugdymo ir sporto veiklos programa , 02</t>
  </si>
  <si>
    <t>TIKSLŲ, UŽDAVINIŲ, PRIEMONIŲ, VEIKLŲ, VEIKLŲ IŠLAIDŲ IR PRODUKTŲ KRITERIJŲ SUVESTINĖ</t>
  </si>
  <si>
    <t>Programos kodas</t>
  </si>
  <si>
    <t>Prioriteto kodas</t>
  </si>
  <si>
    <t>Strateginio tikslo kodas</t>
  </si>
  <si>
    <t>Uždavinio kodas</t>
  </si>
  <si>
    <t>Priemonės kodas</t>
  </si>
  <si>
    <t>Pavadinimas</t>
  </si>
  <si>
    <t>Veiklos kodas</t>
  </si>
  <si>
    <t>Veiklos pavadinimas</t>
  </si>
  <si>
    <t>Finansavimo šaltinis</t>
  </si>
  <si>
    <t>2020-ųjų metų lėšų projektas (tūkst. Eur.)</t>
  </si>
  <si>
    <t>Veiklos rodiklis</t>
  </si>
  <si>
    <t>Iš viso</t>
  </si>
  <si>
    <t>Išlaidoms</t>
  </si>
  <si>
    <t>Turtui įsigyti ir finansiniams įsipareigojimams vykdyti</t>
  </si>
  <si>
    <t>Planas</t>
  </si>
  <si>
    <t>Iš jų darbo užmokesčiui</t>
  </si>
  <si>
    <t>2019-ieji metai</t>
  </si>
  <si>
    <t>2020-ieji metai</t>
  </si>
  <si>
    <t/>
  </si>
  <si>
    <t xml:space="preserve">2.1.Optimizuoti švietimo įstaigų sistemą, užtikrinti švietimo paslaugų kokybę </t>
  </si>
  <si>
    <t xml:space="preserve">2.1.1.Užtikrinti kokybišką ir pažangią ugdymo sistemą </t>
  </si>
  <si>
    <t>2.1.1.1.2</t>
  </si>
  <si>
    <t>Dainius Skirius</t>
  </si>
  <si>
    <t>SBB</t>
  </si>
  <si>
    <t>Įrengtos poilsio patalpos darbuotojams, proc.</t>
  </si>
  <si>
    <t>Parengtas techninis projektas, vnt.</t>
  </si>
  <si>
    <t>Viso:</t>
  </si>
  <si>
    <t>2.1.1.1.3</t>
  </si>
  <si>
    <t>ESF</t>
  </si>
  <si>
    <t>Atliktas remontas, proc.</t>
  </si>
  <si>
    <t>Įgyvendintas  projektas, skaičius</t>
  </si>
  <si>
    <t>2.1.1.1.4</t>
  </si>
  <si>
    <t xml:space="preserve">Atnaujintas pastatas, proc. </t>
  </si>
  <si>
    <t>Iš viso priemonei:</t>
  </si>
  <si>
    <t>2.1.1.2.3</t>
  </si>
  <si>
    <t>Simas Survila</t>
  </si>
  <si>
    <t xml:space="preserve">2.1.1.6. Neformaliojo ugdymo įstaigų modernizavimas ir paslaugų plėtra </t>
  </si>
  <si>
    <t>2.1.1.6.1</t>
  </si>
  <si>
    <t>Norbertas Airošius</t>
  </si>
  <si>
    <t>Parengtas pastato rekonstrukcjos techninis projektas, skč.</t>
  </si>
  <si>
    <t>SPP</t>
  </si>
  <si>
    <t>Atnaujintas Neringos sporto m-los pastatas, skč.</t>
  </si>
  <si>
    <t>Atnaujinta Neringos sporto mokyklos infrastruktūra</t>
  </si>
  <si>
    <t>2.1.1.6.2</t>
  </si>
  <si>
    <t>Rasa Norvilienė</t>
  </si>
  <si>
    <t>Atnaujintas Neringos meno m-klos pastatas, proc.</t>
  </si>
  <si>
    <t xml:space="preserve">2.1.1.7. Ugdymo įstaigų veiklos užtikrinimas </t>
  </si>
  <si>
    <t>2.1.1.7.1</t>
  </si>
  <si>
    <t>Vidutiniškai 1 mokiniui BU mokyklose tenka aplinkos ir krepšelio lėšų tūkst. Eur</t>
  </si>
  <si>
    <t>KTF</t>
  </si>
  <si>
    <t>SBM</t>
  </si>
  <si>
    <t>SVA</t>
  </si>
  <si>
    <t>VBL</t>
  </si>
  <si>
    <t>2.1.1.7.2</t>
  </si>
  <si>
    <t>Joana Mažeikienė</t>
  </si>
  <si>
    <t>Vidutiniškai 1 mokiniui IU mokyklose tenka aplinkos ir krepšelio lėšų tūkst. Eur</t>
  </si>
  <si>
    <t>2.1.1.7.3</t>
  </si>
  <si>
    <t>2.1.1.7.4</t>
  </si>
  <si>
    <t>2.1.1.7.5</t>
  </si>
  <si>
    <t>Janina Kobozeva</t>
  </si>
  <si>
    <t>Sąlygų pedagogams užtikrinimas, skaičius</t>
  </si>
  <si>
    <t>Organizuoti egzaminai, skaičius</t>
  </si>
  <si>
    <t>2.1.1.8.4</t>
  </si>
  <si>
    <t>Asta Baškevičienė</t>
  </si>
  <si>
    <t>Organizuotas renginys, vnt.</t>
  </si>
  <si>
    <t xml:space="preserve">2.1.1.9. Ugdymo programų rėmimas </t>
  </si>
  <si>
    <t>2.1.1.9.1</t>
  </si>
  <si>
    <t>Organizuotas renginys, skaičius</t>
  </si>
  <si>
    <t>2.1.1.9.2</t>
  </si>
  <si>
    <t>Dalyvauta dainų šventėje, kartai</t>
  </si>
  <si>
    <t>2.1.1.9.3</t>
  </si>
  <si>
    <t>Sigita Vaitkevičienė</t>
  </si>
  <si>
    <t>Įvykdytos programos, skaičius</t>
  </si>
  <si>
    <t>2.1.1.9.4</t>
  </si>
  <si>
    <t>Programos lankytojai, skaičius</t>
  </si>
  <si>
    <t>Iš viso uždaviniui:</t>
  </si>
  <si>
    <t xml:space="preserve">2.1.2.Plėtoti mokymosi visą gyvenimą galimybes </t>
  </si>
  <si>
    <t xml:space="preserve">2.1.2.1. Neformaliųjų ugdymo programų suaugusiesiems parengimas ir įgyvendinimas </t>
  </si>
  <si>
    <t>2.1.2.1.1</t>
  </si>
  <si>
    <t>Įgyvendintas planas, vnt.</t>
  </si>
  <si>
    <t>Įgyvendinta programa, skaičius</t>
  </si>
  <si>
    <t>Iš viso tikslui:</t>
  </si>
  <si>
    <t xml:space="preserve">2.3.Vystyti laisvalaikio, kultūros ir sporto infrastruktūrą bei jos prieinamumą </t>
  </si>
  <si>
    <t>2.3.3 Gerinti kūno k. ir sporto infrastruktūrą bei jos prieinamumą, plėtoti sporto ir k.k. r.</t>
  </si>
  <si>
    <t>2.3.3.1.2</t>
  </si>
  <si>
    <t>2.3.3.1.2. Dengtų teniso kortų Purvynės g. techninės dokumentacijos parengimas</t>
  </si>
  <si>
    <t>Parengta techninė dokumentacija, vnt.</t>
  </si>
  <si>
    <t>2.3.3.1.3</t>
  </si>
  <si>
    <t>2.3.3.1.3. Preilos lauko teniso-krepšinio aikštelės projekto parengimas ir rekonstrukcija</t>
  </si>
  <si>
    <t>Atnaujinta aikštelė, vnt.</t>
  </si>
  <si>
    <t xml:space="preserve">Parengta techninė dokumentacija, vnt. </t>
  </si>
  <si>
    <t>2.3.3.1.4</t>
  </si>
  <si>
    <t>2.3.3.1.4. Kiemo aikštelės 1 b rekonstrukcijos į lauko tinklinio ir badmintono aikštelės  projektas</t>
  </si>
  <si>
    <t>2.3.3.1.5</t>
  </si>
  <si>
    <t>2.3.3.1.5. Lauko tinklinio aikštelės dangos atnaujinimas (užpylimas smėliu), Juodkrantė</t>
  </si>
  <si>
    <t>Mantas Tomaševičius</t>
  </si>
  <si>
    <t>2.3.3.1.6</t>
  </si>
  <si>
    <t>2.3.3.1.6. Sporto prekių infrastruktūrai atnaujinti įsigijimas</t>
  </si>
  <si>
    <t>Įsigyta sporto prekių, vnt.</t>
  </si>
  <si>
    <t>Atlikta paslaugų, vnt.</t>
  </si>
  <si>
    <t>2.3.3.1.7</t>
  </si>
  <si>
    <t>2.3.3.1.7. Sporto aikštyno Juodkrantėje projekto parengimas ir rangos darbai</t>
  </si>
  <si>
    <t>Įrengtų sporto aikštelių skaičius, vnt.</t>
  </si>
  <si>
    <t>2.3.3.1.8</t>
  </si>
  <si>
    <t xml:space="preserve">2.3.3.1.8. Sporto aikštynų  projektų parengimas ir rangos darbai  </t>
  </si>
  <si>
    <t xml:space="preserve">Įrengtų sporto aikštelių skaičius, vnt. </t>
  </si>
  <si>
    <t>2.3.3.3.2</t>
  </si>
  <si>
    <t>2.3.3.3.2. Lauko treniruoklių remontas</t>
  </si>
  <si>
    <t>Atnaujintas  įrenginys, skaičius</t>
  </si>
  <si>
    <t>2.3.3.3.3</t>
  </si>
  <si>
    <t>2.3.3.3.3. Lauko šaškių, šachmatų ir petankės sporto zonų projekto parengimas ir rangos darbai</t>
  </si>
  <si>
    <t>Įrengta  sporto zona, skaičius</t>
  </si>
  <si>
    <t>2.3.3.3.4</t>
  </si>
  <si>
    <t>2.3.3.3.4. Golfo aikštynų Nidoje ir Juodkrantėje remontas</t>
  </si>
  <si>
    <t>Atnaujintų  sporto zona, skaičius</t>
  </si>
  <si>
    <t>2.3.3.3.5</t>
  </si>
  <si>
    <t>2.3.3.3.5. Lauko treniruoklių sporto zonų įrengimas</t>
  </si>
  <si>
    <t>Įrengtų sporto zonų skaičius, vnt.</t>
  </si>
  <si>
    <t>2.3.3.3.6</t>
  </si>
  <si>
    <t xml:space="preserve">2.3.3.3.6. Orientavimosi sporto trasų remontas </t>
  </si>
  <si>
    <t>Atnaujintų orientavijmoso sporto trasų skaičius</t>
  </si>
  <si>
    <t xml:space="preserve">2.3.3.4. Sporto renginių organizavimas ir sporto veiklos propagavimas </t>
  </si>
  <si>
    <t>2.3.3.4.1</t>
  </si>
  <si>
    <t>2.3.3.4.1. Iš dalies finansuotų kūno kultūros ir sporto projektų įgyvendinimas</t>
  </si>
  <si>
    <t>Įgyvendintas projektas, skaičius</t>
  </si>
  <si>
    <t>2.3.3.4.2</t>
  </si>
  <si>
    <t>2.3.3.4.2. Sporto renginių savivaldybėje ar partnerio teisėmis organizavimas</t>
  </si>
  <si>
    <t>2.3.3.4.3</t>
  </si>
  <si>
    <t>Paskatinta sportininkų, skaičius</t>
  </si>
  <si>
    <t>2.3.3.4.4</t>
  </si>
  <si>
    <t>2.3.3.4.4. Sporto rinktinių dalyvavimo varžybose išlaidų apmokėjimas</t>
  </si>
  <si>
    <t>Rinktinė dalyvavusi varžybose, skaičius</t>
  </si>
  <si>
    <t>2.3.3.4.5</t>
  </si>
  <si>
    <t>2.3.3.4.5. Sporto prekių rinktinėms įsigijimas</t>
  </si>
  <si>
    <t>Įsigyta sporto prekė, vnt.</t>
  </si>
  <si>
    <t>Iš viso programai:</t>
  </si>
  <si>
    <t>Finansavimo šaltinių suvestinė</t>
  </si>
  <si>
    <t>Finansavimo šaltiniai</t>
  </si>
  <si>
    <t>2020-ųjų metų lėšų projek- tas</t>
  </si>
  <si>
    <t>SAVIVALDYBĖS  LĖŠOS, IŠ VISO:</t>
  </si>
  <si>
    <t>KITI ŠALTINIAI, IŠ VISO:</t>
  </si>
  <si>
    <t>IŠ VISO:</t>
  </si>
  <si>
    <t>Ankstesnių metų biudžeto lėšos SVA</t>
  </si>
  <si>
    <t>Savivaldybės biudžeto lėšos SBB</t>
  </si>
  <si>
    <t>Savivaldybės biudžeto lėšos mokinio krepšeliui SBM</t>
  </si>
  <si>
    <t>Europos Sąjungos paramos lėšos ESF</t>
  </si>
  <si>
    <t>Kiti finansavimo šaltiniai KTF</t>
  </si>
  <si>
    <t>Valstybės biudžeto (pavedimų) lėšos VBL</t>
  </si>
  <si>
    <t>Specialiųjų programų lėšos SPP</t>
  </si>
  <si>
    <t xml:space="preserve">2.1.1.2. Bendrojo lavinimo įstaigų infrastruktūros modernizavimas ir plėtra </t>
  </si>
  <si>
    <t>Pedagoginės psichologinės pagalbos gavėjų, skaičius</t>
  </si>
  <si>
    <t>Finansuoti švietimo pagalbai skirti etatai, skaičius</t>
  </si>
  <si>
    <t>2019 - 2021 METŲ STRATEGINIO VEIKLOS PLANO</t>
  </si>
  <si>
    <t>Asignavimai 2018-iesiems metams (tūkst. Eur)</t>
  </si>
  <si>
    <t>Lėšų poreikis biudžetiniams 2019-iesiems metams (tūkst. Eur)</t>
  </si>
  <si>
    <t>2019-ųjų metų skirti asignavimai (tūkst. Eur.)</t>
  </si>
  <si>
    <t>2021-ųjų metų lėšų projektas (tūkst. Eur.)</t>
  </si>
  <si>
    <t>2.3.3.4.3. Geriausiųjų  sportininkų skatinimas</t>
  </si>
  <si>
    <t>Asignavimai 2018-iesiems metams  tūkst. Eur</t>
  </si>
  <si>
    <t>Lėšų poreikis biudžetiniams 2019-iesiems metams tūkst. Eur</t>
  </si>
  <si>
    <t>2019-ųjų metų skirti asignavimai tūkst. Eur</t>
  </si>
  <si>
    <t>2021-ųjų metų lėšų projek- tas</t>
  </si>
  <si>
    <t>2.1.1.1. Ikimokyklinių udymo įstaigų infrastruktūros modernizavimas ir plėtra</t>
  </si>
  <si>
    <t>2021-ieji metai</t>
  </si>
  <si>
    <t xml:space="preserve">Įgyvendintas projektas, proc. </t>
  </si>
  <si>
    <t>Finansuoti ugdymo proceso  organizavimui ir valdymui skirti etatai, skaičius</t>
  </si>
  <si>
    <t>2.1.1.8. Pedagogų kompetencijų tobulinimas</t>
  </si>
  <si>
    <t>2.1.1.9.5</t>
  </si>
  <si>
    <t>Nidos lopšelio-darželio „Ąžuoliukas“ poilsio patalpų įrengimas</t>
  </si>
  <si>
    <t>Juodkrantės ikimokyklinio ir pradinio ugdymo sk. patalpų optimizavimo pr. įgyvendinimas</t>
  </si>
  <si>
    <t>Lopšelio-darželio "Ąžuoliukas" pastato atnaujinimas</t>
  </si>
  <si>
    <t>Pastato G. D. Kuverto g. 12 atnaujinimas</t>
  </si>
  <si>
    <t>Neringos sporto mokyklos pastato atnaujinimas</t>
  </si>
  <si>
    <t>Neringos meno mokyklos pastato atnaujinimas</t>
  </si>
  <si>
    <t>Neringos gimnazijos veiklos užtikrinimas</t>
  </si>
  <si>
    <t>Nidos lopšelio-darželio „Ąžuoliukas“ veiklos užtikrinimas</t>
  </si>
  <si>
    <t>Neringos meno mokyklos veiklos užtikrinimas</t>
  </si>
  <si>
    <t>Neringos sporto mokyklos veiklos užtikrinimas</t>
  </si>
  <si>
    <t xml:space="preserve"> Mokymo reikmių finansavimas mokymo lėšomis</t>
  </si>
  <si>
    <t xml:space="preserve"> FŠPUP finansavimas mokymo lėšomis</t>
  </si>
  <si>
    <t>NU programų NVŠ lėšomis vykdymas</t>
  </si>
  <si>
    <t xml:space="preserve">Pasirengimas ir dalyvavimas Lietuvos moksleivių dainų šventėje </t>
  </si>
  <si>
    <t>Edukacinių renginių mieste ir respublikoje organizavimas</t>
  </si>
  <si>
    <t>Renginių, pedagogų kompetencijų tobulinimui, organizavimas</t>
  </si>
  <si>
    <t>Pedagoginės psichologinės pagalbos teikimas mokymo lėšomis</t>
  </si>
  <si>
    <t>2.3.3.1. Gerinti sporto infrastruktūrą</t>
  </si>
  <si>
    <t>2.3.3.3. Aktyvaus poilsio, laisvalaikio ir sporto zonų įrengimas</t>
  </si>
  <si>
    <t>2.1.2.1.1. Neformaliojo suaugusiųjų švietimo ir tęstinio mokymosi 2019 m. veiklų įgyvendinimas</t>
  </si>
  <si>
    <t>Rasa Baltrušaitienė</t>
  </si>
  <si>
    <t>Ugdymo ir sporto veiklos programos (Nr. 02)</t>
  </si>
  <si>
    <t>(Programos pavadinimas, kodas)</t>
  </si>
  <si>
    <t>APRAŠYMAS</t>
  </si>
  <si>
    <t>Biudžetiniai metai</t>
  </si>
  <si>
    <t>Programos vykdymo laikotarpis</t>
  </si>
  <si>
    <t>Tęstinė</t>
  </si>
  <si>
    <t>Asignavimų valdytojai</t>
  </si>
  <si>
    <t>Neringos savivaldybės administracija;</t>
  </si>
  <si>
    <t>Neringos socialinių paslaugų centras;</t>
  </si>
  <si>
    <t>Neringos gimnazija;</t>
  </si>
  <si>
    <t>Neringos meno mokykla;</t>
  </si>
  <si>
    <t>Neringos sporto mokykla;</t>
  </si>
  <si>
    <t>Nidos lopšelis-darželis „Ąžuoliukas“.</t>
  </si>
  <si>
    <t>Programos vykdytojai</t>
  </si>
  <si>
    <t>Švietimo ir sporto skyrius;</t>
  </si>
  <si>
    <t>Miesto tvarkymo ir statybos skyrius;</t>
  </si>
  <si>
    <t>Architektūros skyrius;</t>
  </si>
  <si>
    <t>Biudžeto skyrius;</t>
  </si>
  <si>
    <t>Programos parengimo argumentai</t>
  </si>
  <si>
    <t>Lietuvos Respublikos švietimo įstatymu nurodyta, kad savivaldybė, vadovaudamasi Valstybine švietimo strategija, nustato ilgalaikius švietimo plėtros tikslus ir priemones jiems pasiekti. Vadovaujantis Vyriausybės patvirtinta Švietimo strategija įgyvendinami šie pagrindiniai švietimo plėtotės siekiai:</t>
  </si>
  <si>
    <t>1) sukuriama veiksminga ir darni, atsakingu valdymu, tikslingu finansavimu ir racionaliu išteklių naudojimu pagrįsta švietimo sistema;</t>
  </si>
  <si>
    <t xml:space="preserve">2) išplėtojama tęstinė, mokymąsi visą gyvenimą laiduojanti ir prieinama, socialiai teisinga švietimo sistema; </t>
  </si>
  <si>
    <t>3) užtikrinama švietimo kokybė, atitinkanti tiek atviroje pilietinėje visuomenėje ir rinkos ūkyje gyvenančio asmens, tiek dabarties pasaulio visuomenės poreikius.</t>
  </si>
  <si>
    <t xml:space="preserve">Lietuvos Respublikos  sporto įstatymas numato, kad savivaldybės taryba nustato savivaldybės ilgalaikius sporto plėtros tikslus, savivaldybės biudžeto lėšomis finansuotinas sporto sritis, skatina viešą ir privačią partnerystę sporto srityje. </t>
  </si>
  <si>
    <t>Pagrindinė sporto ir fizinio aktyvumo misija – ugdyti sveiką ir fiziškai aktyvią visuomenę, kuo daugiau gyventojų įtraukiant į organizuotas ir savarankiškas sporto pratybas, skatinant jų visapusišką tobulėjimą. Ugdant talentingus sportininkus, tikimasi rezultatyvaus atstovavimo miestui ir šaliai svarbiausiuose  sporto renginiuose.</t>
  </si>
  <si>
    <t xml:space="preserve">Vadovaujantis šiomis nuostatomis parengta kompleksinė programa – vienas iš veiksmingiausių įrankių, užtikrinančių kryptingą valstybės bei savivaldybės švietimo ir sporto politikos įgyvendinimą. </t>
  </si>
  <si>
    <t xml:space="preserve">Įgyvendinamos Lietuvos Respublikos vietos savivaldos įstatymu numatytos savarankiškosios savivaldybių funkcijos: savivaldybės teritorijoje gyvenančių vaikų iki 16 metų mokymosi pagal privalomojo švietimo programas užtikrinimas; švietimo pagalbos teikimo mokiniui, mokytojui, šeimai, mokyklai organizavimas ir koordinavimas; bendrojo ugdymo mokyklų mokinių, gyvenančių kaimo gyvenamosiose vietovėse, neatlygintino pavėžėjimo į mokyklas ir į namus organizavimas; ikimokyklinio ugdymo, vaikų ir suaugusiųjų neformaliojo švietimo organizavimas, vaikų ir jaunimo užimtumo organizavimas; maitinimo paslaugų organizavimas teisės aktų nustatyta tvarka švietimo įstaigose, įgyvendinančiose mokymą pagal ikimokyklinio, priešmokyklinio ir bendrojo ugdymo programas; kūno kultūros ir sporto plėtojimas, gyventojų poilsio organizavimas. </t>
  </si>
  <si>
    <t>Ilgalaikis prioritetas</t>
  </si>
  <si>
    <t>Darnios aplinkos, viešųjų paslaugų ir subalansuotos infrastruktūros plėtra</t>
  </si>
  <si>
    <t>Kodas</t>
  </si>
  <si>
    <t>(pagal NSSPP 2014-2020)</t>
  </si>
  <si>
    <t xml:space="preserve">Šia programa įgyvendinamas savivaldybės  strateginis tikslas </t>
  </si>
  <si>
    <t>Kurti švarią, saugią ir sveiką kurorto gyvenamąją aplinką bei aukštą socialinę gerovę, saugojant ir racionaliai naudojant kurorto išteklius</t>
  </si>
  <si>
    <t>Programos tikslas</t>
  </si>
  <si>
    <t>Optimizuoti švietimo įstaigų sistemą, užtikrinti švietimo paslaugų kokybę bei skatinti vaikų ir jaunimo užimtumą</t>
  </si>
  <si>
    <t xml:space="preserve">1 Tikslo įgyvendinimo aprašymas: </t>
  </si>
  <si>
    <t>Siekiant šio tikslo, svarbu užtikrinti švietimo įstaigų veiklą, prieinamumą, tenkinti gyventojų poreikius ugdyti vaikus ikimokyklinėse įstaigose ir bendrojo ugdymo mokyklose bei sudaryti sąlygas vaikų ir suaugusių saviraiškai ir užimtumui neformaliojo ugdymo įstaigose. Švietimo dokumentuose akcentuojama, kad vaikas (mokinys) augtų ir ugdytųsi saugus ir sveikas bei gautų kvalifikuotą pedagogų ir kitų specialistų pagalbą, todėl Neringos savivaldybėje veikiančioms švietimo įstaigoms būtina sudaryti  tinkamas veiklos organizavimo sąlygas.</t>
  </si>
  <si>
    <t>Siekiant laiduoti kokybišką ugdymo proceso organizavimą, būtina organizuoti mokyklinius brandos egzaminus, edukacinius ir kultūrinius renginius bei projektus, sudaryti galimybę mokiniams neformaliuoju būdu gilinti įvairias kompetencijas. Užtikrinant švietimo įstaigose dirbančių specialistų ir vadovų reikiamą kvalifikaciją, numatyta vykdyti pedagogų ir vadovų nuolatinį kvalifikacijos kėlimą, organizuoti metodinius, edukacinius renginius savivaldybės lygmeniu. Numatyta užtikrinti vaikams (mokiniams) būtinosios pedagoginės, psichologinės bei specialiosios pagalbos teikimo finansavimą specialiuosius poreikius turintiems ugdytinimas.</t>
  </si>
  <si>
    <r>
      <t xml:space="preserve">1 uždavinys. </t>
    </r>
    <r>
      <rPr>
        <b/>
        <sz val="12"/>
        <color rgb="FF000000"/>
        <rFont val="Times New Roman"/>
        <family val="1"/>
        <charset val="186"/>
      </rPr>
      <t>Užtikrinti kokybišką ir pažangią ugdymo sistemą.</t>
    </r>
  </si>
  <si>
    <t xml:space="preserve">Ikimokyklinis ugdymas vyksta šeimoje, o tėvų (globėjų) pageidavimu – pagal ikimokyklinio ugdymo programą švietimo įstaigoje. Priešmokyklinis ugdymas yra privalomas visiems vaikams, vykdomas pagal vienerių metų programą ir pradedamas teikti tais kalendoriniais metais, kai vaikui sueina 6 metai. Siekiant užtikrinti ikimokyklinio ir priešmokyklinio ugdymo programų vykdymą, būtina samdyti aukštos kvalifikacijos pedagogus bei išlaikyti įstaigų aplinką. Gerindama ikimokyklinių ir priešmokyklinių paslaugų teikimą, valstybė tikslingai skiria mokymo lėšų 4 ugdymo valandoms finansuoti. </t>
  </si>
  <si>
    <t xml:space="preserve">Įgyvendinant šio uždavinio priemones, bus finansuojama 2-jų ikimokyklinio ugdymo paslaugas teikiančių įstaigų veikla, ikimokyklinio ir priešmokyklinio ugdymo paslauga bus suteikta 71 vaikui iki 7 metų. </t>
  </si>
  <si>
    <t>Numatoma  Nidos l-d „Ąžuoliukas“ atlikti patalpų remontą bei parengti pastato palėpės pritaikymo darbuotojų poilsio patalpoms įrengimo projektą. Pagal strateginį „Ąžuoliuko“ 2019–2021 m. planą 2019-iesiems metams ilgalaikiui turtui įsigyti įstaiga planuoja 1 tūkst. Eur.</t>
  </si>
  <si>
    <t xml:space="preserve">Numatoma atlikti Neringos gimnazijos Juodkrantės pradinio ir ikimokyklinio ugdymo skyriaus ikimokykliniam ir priešmokykliniam ugdymui skirto pastato remontą, kieme vaikų žaidimo aikštelių bei šaligatvių sutvarkymą, įsigyti virtuvės baldus bei atnaujinti IKT priemones. </t>
  </si>
  <si>
    <r>
      <t xml:space="preserve">Užtikrinant bendrąjį šiuolaikinį išsilavinimą, Neringos gimnazijoje yra įgyvendinamos pradinio, pagrindinio ir vidurinio ugdymo programos, finansuojamos skiriamomis lėšomis – mokymo lėšomis (mokytojų darbo užmokesčiui, vadovėliams, mokymo priemonėms įsigyti ir kt.). Iš savivaldybės biudžeto lėšų užtikrinamas įstaigų funkcionavimas (ugdymo aplinka) ir trūkstama dalis mokymo lėšų, nes dėl mažo mokinių skaičiaus jų nepakanka pedagoginei veiklai finansuoti. Vykdant šią priemonę, bus užtikrinamas ugdymo proceso ir aplinkos išlaikymas 1 gimnazijoje, kurioje pagal pradinio, pagrindinio ir vidurinio ugdymo programas mokomi </t>
    </r>
    <r>
      <rPr>
        <sz val="12"/>
        <color rgb="FF000000"/>
        <rFont val="Times New Roman"/>
        <family val="1"/>
        <charset val="186"/>
      </rPr>
      <t xml:space="preserve">136 </t>
    </r>
    <r>
      <rPr>
        <sz val="12"/>
        <color theme="1"/>
        <rFont val="Times New Roman"/>
        <family val="1"/>
        <charset val="186"/>
      </rPr>
      <t>mokiniai. Pagal Neringos gimnazijos 2019-2021 m. strateginį planą 2019 m. gimnazijai numatytas pastato remontas: sporto salės grindų remontas;  fasado dažymas, plovimas; persirengimo kambarių remontas; gamtos mokslų tiriamosios lauko laboratorijos įrengimas.  Ilgalaikiui turtui įsigyti įstaiga planuoja 5,0 tūkst. Eur SPP lėšų.</t>
    </r>
  </si>
  <si>
    <t>Neformaliojo švietimo įstaigų paskirtis – tenkinti mokinių (vaikų ir suaugusiųjų) pažinimo, lavinimosi, saviraiškos ir ugdymosi visą gyvenimą poreikius, padėti jiems tapti aktyviais visuomenės nariais, vykdant kryptingas užimtumo, edukacines ir socializacijos programas. Įgyvendinant šią priemonę ir atsižvelgiant į visuomenės poreikį, siekiama vykdyti paklausius šiuolaikiškus užsiėmimus vaikams, taikant veiklos formų įvairovę, didinant vaikų ir suaugusiųjų neformaliojo švietimo galimybes. Įgyvendinant šią priemonę, bus užtikrinama 2 neformaliojo švietimo įstaigų veikla, kurias lanko 134 vaikai ir 20 suaugusiųjų.</t>
  </si>
  <si>
    <t xml:space="preserve">Neringos meno mokyklos 2019-2021 m. strateginiame plane 2019-iesiems metams numatyta modernizuojant ugdymo procesą įsigyti mokymosi priemones ir instrumentus bei atnaujinti turimą kompiuterinę įrangą. Ilgalaikiui turtui įsigyti įstaiga planuoja 5,0 tūkst. Eur iš SPP lėšų bei 7 tūkst. Eur iš SB lėšų. Planuojama  atlikti pastato remontą, išsikėlus iš patalpų TEO . </t>
  </si>
  <si>
    <t>Neringos sporto mokyklos 2019-2021 m strateginiame plane 2019-iesiems metams numatyta organizuoti buriavimo, orientavimosi, multisporto, futbolo ugdymą, įvairias varžybas siekiant sporto rezultatų bei užtikrinant vaikų, jaunuolių bei suaugusiųjų fizinį aktyvumą, patraukliais būdais populiarinti sveiką gyvenseną, vykdyti ilgalaikes bei trumpalaikes sportinio užimtumo programas, organizuoti sporto renginius ir kt. Ilgalaikiui turtui įsigyti įstaiga planuoja panaudoti 30 tūkst. Eur SPP lėšų. Planuojama modernizuoti sporto mokyklos aplinką: įrengti pontoninį tiltelį  ir jachtų nuleidimo tiltelį šalia mokyklos molo ir atlikti kiemo aikštelės sutvarkymo (krantinės atstatymo) darbus.</t>
  </si>
  <si>
    <t>2019 m. planuojama didinti specialiosios pedagoginės ir psihologinės pagalbos  teikimą specialiųjų ugdymosi poreikių turintiems mokiniams (6) ir vaikams (2). Tam numatoma panaudoti apie 2,2 tūkst. Eur mokymo lėšų bei 5 tūkst. Eur iš SBB.</t>
  </si>
  <si>
    <t>Profesinei pedagogų kompetencijai plėtoti numatyta organizuoti tradicinius renginius pedagogams.</t>
  </si>
  <si>
    <t>Ugdymo programų rėmimo priemonėje yra numatoma toliau finansuoti mokinių ir mokytojų dalyvavimą miesto ar respublikos olimpiadose ir konkursuose, neformaliojo vaikų švietimo programas, plečiant švietimo teikėjų tinklą; organizuoti tinkamą Neringos savivaldybės mokinių pasirašimą dalyvavimui 2020 m. Lietuvos moksleivių dainų šventėje; dalyvauti Dainų dainelės konkurse; Mokymo lėšomis finansuoti FŠPU programas meno ir sporto mokyklose; sudaryti prielaidas darniai ir kryptingai suaugusiųjų neformaliojo ugdymo plėtrai.</t>
  </si>
  <si>
    <r>
      <t xml:space="preserve">2 uždavinys. </t>
    </r>
    <r>
      <rPr>
        <b/>
        <sz val="12"/>
        <color rgb="FF000000"/>
        <rFont val="Times New Roman"/>
        <family val="1"/>
        <charset val="186"/>
      </rPr>
      <t>Plėtoti mokymosi visą gyvenimą galimybes</t>
    </r>
    <r>
      <rPr>
        <b/>
        <sz val="12"/>
        <color theme="1"/>
        <rFont val="Times New Roman"/>
        <family val="1"/>
        <charset val="186"/>
      </rPr>
      <t>.</t>
    </r>
  </si>
  <si>
    <t>Vykdant Lietuvos Respublikos neformaliojo suaugusiųjų švietimo įstatymo savivaldybei priskirtą funkciją, bus finansuojamas Trečiojo amžiaus universiteto neformaliojo suaugusiųjų švietimo  2019 m. veiklų planas, sudarantis prielaidas užtikrinti Neringos savivaldybės  suaugusių asmenų poreikį stiprinti gebėjimus ir įgūdžius, tobulinti įgytą kvalifikaciją ar įgyti papildomų kompetencijų. Taip bus užtikrintas suaugusių asmenų poreikis mokytis visą gyvenimą ir tenkinti savo pažinimo bei saviraiškos poreikius.</t>
  </si>
  <si>
    <t xml:space="preserve">Programos </t>
  </si>
  <si>
    <t>Vystyti laisvalaikio, kultūros ir sporto infrastruktūrą bei jos prieinamumą</t>
  </si>
  <si>
    <t>tikslas</t>
  </si>
  <si>
    <t xml:space="preserve">3 Tikslo įgyvendinimo aprašymas: </t>
  </si>
  <si>
    <t>Įgyvendinant šį tikslą savivaldybės gyventojai bus skatinami užsiimti įvairiomis fizinio aktyvumo formomis ir sportine veikla, finansuojant ir organizuojant įvairius sporto renginius, bus didinamas kūno kultūros ir sporto paslaugų prieinamumas savivaldybės gyventojams, statant ir modernizuojant sporto infrastruktūros objektus, įrengiant aktyvaus poilsio, laisvalaikio ir sporto zonas.</t>
  </si>
  <si>
    <t>Įvairiomis veiklomis aktyviai propoguojant savivaldybės sportinę veiklą bus sudaromos sąlygos turistų pritraukimui ir aktyvaus turistinio sezono pailginimui.</t>
  </si>
  <si>
    <t>1 uždavinys. Gerinti kūno kultūros ir sporto infrastruktūrą bei jos prieinamumą, plėtoti sporto ir kūno kultūros renginius</t>
  </si>
  <si>
    <t>Įgyvendinant priemonę „Esamos sporto infrastruktūros atnaujinimas ir naujos sukūrimas“ 2019 m. numatyta parengti sporto aikštyno (Žalias kelias 2, Neringa) projektą, kuriame būtų numatyta krepšinio aikštelė, teniso kortai, „Padelio“ aikštelė, treniruoklių kompleksas, vaikų žaidimo aikštelė ir kt.</t>
  </si>
  <si>
    <t xml:space="preserve">Nidoje buvusiame futbolo aikštyne planuojama įrengti paplūdimio tinklinio, teniso ir futbolo aikšteles (aikštelių danga – smėlis). </t>
  </si>
  <si>
    <t>Įgyvendinant priemonę „Aktyvaus poilsio, laisvalaikio ir sporto zonų įrengimas“ siekiama atlikti kasmetinį lauko treniruoklių smulkųjį remontą (atnaujinti ranketas, naudojimosi užrašus, atlikti būtinus perdažimus). 
Pagal 2018 m. parengtą Šaškių, šachmatų ir petankės projektą ketinama įrengti šaškių, šachmatų ir patankės žaidimų aikšteles prie mini golfo aikštyno Juodkrantėje. Nidoje planuojama parengti šaškių ir šachmatų žaidimo aikštelės projektą.</t>
  </si>
  <si>
    <t>Įgyvendinant priemonę „Sporto renginių organizavimas ir sporto veiklos propagavimas“ numatyta iš dalies finansuoti Neringoje vykdomus kūno kultūros ir sporto projektus pagal Neringos savivaldybės tarybos nustatytą tvarką. Numatyta skatinti sportininkus, pasiekusius aukštus sportinius rezultatus sporto varžybose pagal Neringos savivaldybės tarybos nustatytą tvarką bei užtikrinti Neringos savivaldybės rinktinių dalyvavimą respublikiniuose ir tarptautiniuose renginiuose bei jų aprūpinimą būtinomis sporto prekėmis, įranga ir inventoriumi.</t>
  </si>
  <si>
    <t>Numatomas programos įgyvendinimo rezultatas:</t>
  </si>
  <si>
    <t>Efektyvus švietimas leidžia išugdyti jaunuoliams vertybines orientacijas, leidžiančias tapti dorais, siekiančiais žinių, savarankiškais, atsakingais, patriotiškai nusiteikusiais žmonėmis. Komunikaciniai gebėjimai, informacinis raštingumas, užsienio kalbų mokėjimas, taip pat šiuolaikinė socialinė kompetencija sudaro sąlygas jaunuoliams savarankiškai kurti savo gyvenimą, prisitaikant prie greitai kintančių gyvenimo sąlygų, konkuruojant tolydžiai kintančioje darbo rinkoje. Efektyviau naudojant švietimui skiriamas lėšas, gerėja švietimo paslaugų kokybė, sudaroma galimybė  teikti  asmenims švietimo paslaugas pagal jų gebėjimus ir poreikius.</t>
  </si>
  <si>
    <t xml:space="preserve">Sportavimas, reguliari mankšta yra veiksmingiausias būdas puoselėti sveikatą, protinę pusiausvyrą ir gerą bendrą savijautą. Pagerintos sąlygos įgyvendinti įvairių amžiaus grupių fizinį ugdymą, organizuoti visuotinį sportavimą ir vystyti megėjišką bei didelio meistriškumo sportą. Gyventojų užimtumas per kūno kultūrą ir sportą. Harmoningos asmenybės ugdymas ir lavinimas. Nuoseklus talentingų sportininkų meistriškumo didėjimas ir sporto rezultatų siekimas. </t>
  </si>
  <si>
    <t xml:space="preserve"> </t>
  </si>
  <si>
    <r>
      <t xml:space="preserve">Galimi programos vykdymo ir finansavimo variantai: </t>
    </r>
    <r>
      <rPr>
        <sz val="12"/>
        <color theme="1"/>
        <rFont val="Times New Roman"/>
        <family val="1"/>
        <charset val="186"/>
      </rPr>
      <t xml:space="preserve">Savivaldybės biudžeto lėšos, valstybės specialioji tikslinė dotacija, Kūno kultūros ir sporto rėmimo fondo lėšos, įstaigų pajamos iš  turto nuomos ir teikiamų paslaugų, dalinės rėmėjų lėšos. </t>
    </r>
  </si>
  <si>
    <t>Neringos savivaldybės 2014–2020 metų strateginio plėtros plano dalys, susijusios su vykdoma programa:</t>
  </si>
  <si>
    <r>
      <t xml:space="preserve">2.1.1 uždavinys. </t>
    </r>
    <r>
      <rPr>
        <sz val="12"/>
        <color theme="1"/>
        <rFont val="Times New Roman"/>
        <family val="1"/>
        <charset val="186"/>
      </rPr>
      <t>Užtikrinti kokybišką ir pažangią ugdymo sistemą</t>
    </r>
  </si>
  <si>
    <r>
      <t xml:space="preserve">2.1.2 uždavinys. </t>
    </r>
    <r>
      <rPr>
        <sz val="12"/>
        <color theme="1"/>
        <rFont val="Times New Roman"/>
        <family val="1"/>
        <charset val="186"/>
      </rPr>
      <t>Plėtoti mokymosi visą gyvenimą galimybes</t>
    </r>
  </si>
  <si>
    <r>
      <t xml:space="preserve">2.3.3 uždavinys. </t>
    </r>
    <r>
      <rPr>
        <sz val="12"/>
        <color theme="1"/>
        <rFont val="Times New Roman"/>
        <family val="1"/>
        <charset val="186"/>
      </rPr>
      <t>Gerinti kūno kultūros ir sporto infrastruktūrą bei jos prieinamumą, plėtoti sporto ir kūno kultūros renginius</t>
    </r>
  </si>
  <si>
    <t xml:space="preserve">Susiję Lietuvos Respublikos ir Savivaldybės teisės aktai: </t>
  </si>
  <si>
    <t>Lietuvos Respublikos švietimo įstatymas;</t>
  </si>
  <si>
    <t>Lietuvos Respublikos sporto įstatymas;</t>
  </si>
  <si>
    <t>Lietuvos Respublikos vietos savivaldos įstatymas;</t>
  </si>
  <si>
    <t>Lietuvos Respublikos biudžetinių įstaigų įstatymas;</t>
  </si>
  <si>
    <t>Lietuvos Respublikos valstybės ir savivaldybių įstaigų darbuotojų darbo apmokėjimo įstatymas</t>
  </si>
  <si>
    <t>Lietuvos Respublikos švietimo koncepcija;</t>
  </si>
  <si>
    <t>Lietuvos Respublikos kūno kultūros ir sporto rėmimo fondo įstatymas;</t>
  </si>
  <si>
    <t>Lietuvos Respublikos neformaliojo suaugusiųjų švietimo įstatymas;</t>
  </si>
  <si>
    <t>Lietuvos higienos normos HN 21: 2017 „Mokykla, vykdanti bendrojo ugdymo programas. Bendrieji sveikatos saugos reikalavimai“; HN 75:2016 „Ikimokyklinio ir priešmokyklinio ugdymo programų vykdymo bendrieji sveikatos saugos reikalavimai“;  HN 20: 2018 „Neformaliojo vaikų švietimo programų vykdymo bendrieji sveikatos saugos reikalavimai“;</t>
  </si>
  <si>
    <t>Mokyklų aprūpinimo standartai;</t>
  </si>
  <si>
    <t>Mokymo lėšų apskaičiavimo ir paskirstymo metodika;</t>
  </si>
  <si>
    <t>Neringos savivaldybės tarybos 2013 m. balandžio 25 d. sprendimas Nr. T1-91 „Dėl Neringos savivaldybės strateginio plėtros plano 2014–2020 metams dokumentu patvirtinimo“;</t>
  </si>
  <si>
    <t xml:space="preserve">Neringos savivaldybės tarybos 2013 m. sausio 24 d. sprendimas Nr. T1-6 „Dėl Neringos savivaldybės kūno kultūros ir sporto plėtros 2013–2020 metų programos patvirtinimo; </t>
  </si>
  <si>
    <t xml:space="preserve">Neringos savivaldybės administracijos direktoriaus 2017 m. gruodžio 21   d. įsakymas Nr. V13-819   „Dėl pritarimo Neringos savivaldybės švietimo įstaigų 2018-2020 m. strateginiams veiklos planams“.  </t>
  </si>
  <si>
    <t>Švietimo ir sporto skyriaus vedėja</t>
  </si>
  <si>
    <t>Programa yra tęstinė, įgyvendinanti dvi veiklos kryptis: švietimą ir sportą.</t>
  </si>
  <si>
    <t>Veiklos vykdytojas</t>
  </si>
  <si>
    <t>2.1.1.1.5</t>
  </si>
  <si>
    <t>Atlikti darbai, vnt.</t>
  </si>
  <si>
    <t>Projekto „Pajūrio ikimokyklinukų išmanieji žaidimai“ įgyvendinimas</t>
  </si>
  <si>
    <t>Svajūnas Bradūnas</t>
  </si>
  <si>
    <t>Sportinės veiklos propagavimo finansuotų veiklų skč.</t>
  </si>
  <si>
    <t>P-02-02-01-04</t>
  </si>
  <si>
    <t>Finansuota sporto renginių  paraiškose prašomų lėšų dalis, proc.</t>
  </si>
  <si>
    <t>P-02-02-01-03</t>
  </si>
  <si>
    <t xml:space="preserve">Aktyvaus poilsio, laisvalaikio ir sporto zonų skaičius </t>
  </si>
  <si>
    <t>P-02-02-01-02</t>
  </si>
  <si>
    <t>Atnaujintų ir naujai įrengtų sporto infrastruktūros objektų skč.</t>
  </si>
  <si>
    <t>P-02-02-01-01</t>
  </si>
  <si>
    <r>
      <t xml:space="preserve">2 tikslo 1 uždavinys </t>
    </r>
    <r>
      <rPr>
        <b/>
        <i/>
        <sz val="11"/>
        <color indexed="8"/>
        <rFont val="Times New Roman"/>
        <family val="1"/>
      </rPr>
      <t>Gerinti kūno k. ir sporto infrastruktūrą bei jos prieinamumą, plėtoti sporto ir kūno kultūros paslaugas ir renginius</t>
    </r>
  </si>
  <si>
    <t xml:space="preserve">SAVIVALDYBĖS BIUDŽETO LĖŠŲ DALIS, SKIRTA KŪNO KULTŪRAI IR SPORTUI, PROC. </t>
  </si>
  <si>
    <t>R-02-02-01</t>
  </si>
  <si>
    <r>
      <t xml:space="preserve">2 tikslas </t>
    </r>
    <r>
      <rPr>
        <b/>
        <i/>
        <sz val="12"/>
        <color indexed="8"/>
        <rFont val="Times New Roman"/>
        <family val="1"/>
      </rPr>
      <t>Vystyti laisvalaikio, kultūros ir sporto infrastruktūrą bei jos prieinamumą</t>
    </r>
  </si>
  <si>
    <t>Edukacines programas suaugusiesiems įgyvendinančių teikėjų skaičius</t>
  </si>
  <si>
    <t>P-02-01-02-01</t>
  </si>
  <si>
    <r>
      <t xml:space="preserve">1 tikslo 2 uždavinys </t>
    </r>
    <r>
      <rPr>
        <b/>
        <i/>
        <sz val="11"/>
        <color indexed="8"/>
        <rFont val="Times New Roman"/>
        <family val="1"/>
      </rPr>
      <t>Plėtoti mokymosi visą gyvenimą galimybes</t>
    </r>
  </si>
  <si>
    <t xml:space="preserve">Įstaigų su sutvarkyta aplinka dalis nuo visų ugdymo įstaigų (proc.) </t>
  </si>
  <si>
    <t>P-02-01-01-04</t>
  </si>
  <si>
    <t>Visiškai atnaujintų mokyklų dalis nuo visų ugdymo įstaigų (proc.)</t>
  </si>
  <si>
    <t>P-02-01-01-03</t>
  </si>
  <si>
    <t>Kvalifikuotų pedagogų (vyr. mokytojų, metodininkų, ekspertų) dalis nuo bendro pedagogų skaičiaus (proc.)</t>
  </si>
  <si>
    <t>P-02-01-01-02</t>
  </si>
  <si>
    <t>Vidutiniškai 1 mokiniui BU mokyklose tenka aplinkos ir krepšelio lėšų tūkst.Eur</t>
  </si>
  <si>
    <t>P-02-01-01-01</t>
  </si>
  <si>
    <r>
      <t xml:space="preserve">1 tikslo 1 uždavinys </t>
    </r>
    <r>
      <rPr>
        <b/>
        <i/>
        <sz val="11"/>
        <color indexed="8"/>
        <rFont val="Times New Roman"/>
        <family val="1"/>
      </rPr>
      <t>Užtikrinti kokybišką ir pažangią ugdymo sistemą</t>
    </r>
  </si>
  <si>
    <t>ABITURIENTŲ, ĮGIJUSIŲ VIDURINĮJĮ IŠSILAVINIMĄ, DALIS (PROC.)</t>
  </si>
  <si>
    <t>R-02-01-01</t>
  </si>
  <si>
    <r>
      <t xml:space="preserve">1 tikslas </t>
    </r>
    <r>
      <rPr>
        <b/>
        <i/>
        <sz val="12"/>
        <color indexed="8"/>
        <rFont val="Times New Roman"/>
        <family val="1"/>
      </rPr>
      <t>Optimizuoti švietimo įstaigų sistemą, užtikrinti švietimo paslaugų kokybę</t>
    </r>
  </si>
  <si>
    <t>2021-ųjų</t>
  </si>
  <si>
    <t>2020-ųjų</t>
  </si>
  <si>
    <t>2019-ųjų</t>
  </si>
  <si>
    <t>2018-ųjų</t>
  </si>
  <si>
    <t>Vertinimo kriterijų reikšmės</t>
  </si>
  <si>
    <t>Tikslų, uždavinių, vertinimo kriterijų pavadinimai ir mato vienetai</t>
  </si>
  <si>
    <t>Vertinimo kriterijaus kodas</t>
  </si>
  <si>
    <r>
      <t>UGDYMO IR SPORTO VEIKLOS</t>
    </r>
    <r>
      <rPr>
        <b/>
        <sz val="12"/>
        <color indexed="8"/>
        <rFont val="Times New Roman"/>
        <family val="1"/>
      </rPr>
      <t xml:space="preserve"> PROGRAMOS VERTINIMO KRITERIJŲ IR JŲ REIKŠMIŲ SUVESTINĖ</t>
    </r>
  </si>
  <si>
    <t>Neringos savivaldybės
2019–2021 metų strateginio veiklos plano
3 priedas</t>
  </si>
  <si>
    <t>Neringos savivaldybės
2019–2021 metų strateginio veiklos plano
4 priedas                                                                              (Neringos savivaldybės tarybos 2019 m. lapkričio 28 d.           sprendimo Nr. T1-219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</si>
</sst>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1"/>
      <color indexed="8"/>
      <name val="Calibri"/>
      <family val="2"/>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57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18"/>
      <color indexed="8"/>
      <name val="Times New Roman"/>
      <family val="1"/>
      <charset val="186"/>
    </font>
    <font>
      <b/>
      <sz val="18"/>
      <name val="Times New Roman"/>
      <family val="1"/>
      <charset val="186"/>
    </font>
    <font>
      <sz val="16"/>
      <color indexed="8"/>
      <name val="Times New Roman"/>
      <family val="1"/>
      <charset val="186"/>
    </font>
    <font>
      <sz val="18"/>
      <color indexed="8"/>
      <name val="Times New Roman"/>
      <family val="1"/>
      <charset val="186"/>
    </font>
    <font>
      <sz val="15"/>
      <color indexed="8"/>
      <name val="Times New Roman"/>
      <family val="1"/>
      <charset val="186"/>
    </font>
    <font>
      <sz val="18"/>
      <name val="Times New Roman"/>
      <family val="1"/>
      <charset val="186"/>
    </font>
    <font>
      <b/>
      <sz val="14"/>
      <name val="Times New Roman"/>
      <family val="1"/>
      <charset val="186"/>
    </font>
    <font>
      <b/>
      <sz val="16"/>
      <name val="Times New Roman"/>
      <family val="1"/>
      <charset val="186"/>
    </font>
    <font>
      <sz val="11"/>
      <color indexed="8"/>
      <name val="Calibri"/>
      <family val="2"/>
      <charset val="186"/>
    </font>
    <font>
      <sz val="9"/>
      <color indexed="81"/>
      <name val="Tahoma"/>
      <family val="2"/>
      <charset val="186"/>
    </font>
    <font>
      <b/>
      <sz val="9"/>
      <color indexed="81"/>
      <name val="Tahoma"/>
      <family val="2"/>
      <charset val="186"/>
    </font>
    <font>
      <b/>
      <u/>
      <sz val="14"/>
      <color theme="1"/>
      <name val="Times New Roman"/>
      <family val="1"/>
    </font>
    <font>
      <sz val="8"/>
      <color theme="1"/>
      <name val="Times New Roman"/>
      <family val="1"/>
    </font>
    <font>
      <b/>
      <sz val="12"/>
      <color theme="1"/>
      <name val="Times New Roman"/>
      <family val="1"/>
    </font>
    <font>
      <b/>
      <sz val="12"/>
      <color theme="1"/>
      <name val="Times New Roman"/>
      <family val="1"/>
      <charset val="186"/>
    </font>
    <font>
      <sz val="12"/>
      <color theme="1"/>
      <name val="Times New Roman"/>
      <family val="1"/>
      <charset val="186"/>
    </font>
    <font>
      <sz val="12"/>
      <color rgb="FF000000"/>
      <name val="Times New Roman"/>
      <family val="1"/>
      <charset val="186"/>
    </font>
    <font>
      <b/>
      <sz val="12"/>
      <color rgb="FF000000"/>
      <name val="Times New Roman"/>
      <family val="1"/>
      <charset val="186"/>
    </font>
    <font>
      <sz val="12"/>
      <color indexed="8"/>
      <name val="Times New Roman"/>
      <family val="1"/>
      <charset val="186"/>
    </font>
    <font>
      <sz val="22"/>
      <color indexed="8"/>
      <name val="Times New Roman"/>
      <family val="1"/>
      <charset val="186"/>
    </font>
    <font>
      <sz val="11"/>
      <color indexed="8"/>
      <name val="Times New Roman"/>
      <family val="1"/>
      <charset val="186"/>
    </font>
    <font>
      <b/>
      <sz val="11"/>
      <color indexed="8"/>
      <name val="Calibri"/>
      <family val="2"/>
      <charset val="186"/>
    </font>
    <font>
      <sz val="11"/>
      <color indexed="8"/>
      <name val="Times New Roman"/>
      <family val="1"/>
    </font>
    <font>
      <sz val="10"/>
      <color indexed="8"/>
      <name val="Times New Roman"/>
      <family val="1"/>
    </font>
    <font>
      <b/>
      <sz val="11"/>
      <color indexed="8"/>
      <name val="Times New Roman"/>
      <family val="1"/>
    </font>
    <font>
      <b/>
      <i/>
      <sz val="11"/>
      <color indexed="8"/>
      <name val="Times New Roman"/>
      <family val="1"/>
    </font>
    <font>
      <b/>
      <sz val="12"/>
      <color indexed="8"/>
      <name val="Times New Roman"/>
      <family val="1"/>
    </font>
    <font>
      <b/>
      <i/>
      <sz val="12"/>
      <color indexed="8"/>
      <name val="Times New Roman"/>
      <family val="1"/>
    </font>
    <font>
      <b/>
      <u/>
      <sz val="12"/>
      <color indexed="8"/>
      <name val="Times New Roman"/>
      <family val="1"/>
    </font>
    <font>
      <sz val="18"/>
      <color theme="1"/>
      <name val="Times New Roman"/>
      <family val="1"/>
      <charset val="186"/>
    </font>
    <font>
      <sz val="18"/>
      <color rgb="FFFF0000"/>
      <name val="Times New Roman"/>
      <family val="1"/>
      <charset val="186"/>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9D08E"/>
        <bgColor indexed="64"/>
      </patternFill>
    </fill>
    <fill>
      <patternFill patternType="solid">
        <fgColor rgb="FFFFFF00"/>
        <bgColor indexed="64"/>
      </patternFill>
    </fill>
    <fill>
      <patternFill patternType="solid">
        <fgColor rgb="FFF4B084"/>
        <bgColor indexed="64"/>
      </patternFill>
    </fill>
    <fill>
      <patternFill patternType="solid">
        <fgColor rgb="FF9BC2E6"/>
        <bgColor indexed="64"/>
      </patternFill>
    </fill>
    <fill>
      <patternFill patternType="solid">
        <fgColor rgb="FFF8CBAD"/>
        <bgColor indexed="64"/>
      </patternFill>
    </fill>
    <fill>
      <patternFill patternType="solid">
        <fgColor rgb="FFBFBFBF"/>
        <bgColor indexed="64"/>
      </patternFill>
    </fill>
    <fill>
      <patternFill patternType="solid">
        <fgColor theme="0"/>
        <bgColor indexed="64"/>
      </patternFill>
    </fill>
    <fill>
      <patternFill patternType="solid">
        <fgColor rgb="FFF2DBDB"/>
        <bgColor indexed="64"/>
      </patternFill>
    </fill>
    <fill>
      <patternFill patternType="solid">
        <fgColor rgb="FFB2B2B2"/>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medium">
        <color auto="1"/>
      </bottom>
      <diagonal/>
    </border>
    <border>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diagonal/>
    </border>
    <border>
      <left style="thin">
        <color auto="1"/>
      </left>
      <right/>
      <top style="thin">
        <color auto="1"/>
      </top>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67">
    <xf numFmtId="0" fontId="0" fillId="0" borderId="0" xfId="0"/>
    <xf numFmtId="0" fontId="26" fillId="0" borderId="0" xfId="0" applyFont="1"/>
    <xf numFmtId="0" fontId="26" fillId="0" borderId="0" xfId="0" applyFont="1" applyAlignment="1">
      <alignment wrapText="1"/>
    </xf>
    <xf numFmtId="0" fontId="19" fillId="33" borderId="21" xfId="0" applyFont="1" applyFill="1" applyBorder="1" applyAlignment="1">
      <alignment horizontal="center" vertical="center" textRotation="90" wrapText="1"/>
    </xf>
    <xf numFmtId="0" fontId="19" fillId="33" borderId="25" xfId="0" applyFont="1" applyFill="1" applyBorder="1" applyAlignment="1">
      <alignment horizontal="center" vertical="center" textRotation="90" wrapText="1"/>
    </xf>
    <xf numFmtId="0" fontId="23" fillId="34" borderId="21" xfId="0" applyFont="1" applyFill="1" applyBorder="1" applyAlignment="1">
      <alignment horizontal="left" vertical="center" wrapText="1"/>
    </xf>
    <xf numFmtId="0" fontId="21" fillId="35" borderId="21" xfId="0" applyFont="1" applyFill="1" applyBorder="1" applyAlignment="1">
      <alignment horizontal="left" vertical="center"/>
    </xf>
    <xf numFmtId="0" fontId="21" fillId="36" borderId="21" xfId="0" applyFont="1" applyFill="1" applyBorder="1" applyAlignment="1">
      <alignment horizontal="left" vertical="center"/>
    </xf>
    <xf numFmtId="0" fontId="22" fillId="0" borderId="21"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21" xfId="0" applyNumberFormat="1" applyFont="1" applyBorder="1" applyAlignment="1">
      <alignment horizontal="center" vertical="center" wrapText="1"/>
    </xf>
    <xf numFmtId="0" fontId="18" fillId="37" borderId="28" xfId="0" applyFont="1" applyFill="1" applyBorder="1" applyAlignment="1">
      <alignment horizontal="center" vertical="center"/>
    </xf>
    <xf numFmtId="0" fontId="21" fillId="39" borderId="21" xfId="0" applyNumberFormat="1" applyFont="1" applyFill="1" applyBorder="1" applyAlignment="1">
      <alignment horizontal="center" vertical="center" wrapText="1"/>
    </xf>
    <xf numFmtId="0" fontId="22" fillId="39" borderId="21" xfId="0" applyFont="1" applyFill="1" applyBorder="1" applyAlignment="1">
      <alignment horizontal="left" vertical="center" wrapText="1"/>
    </xf>
    <xf numFmtId="0" fontId="23" fillId="0" borderId="21" xfId="0" applyNumberFormat="1" applyFont="1" applyBorder="1" applyAlignment="1">
      <alignment horizontal="center" vertical="center" wrapText="1"/>
    </xf>
    <xf numFmtId="0" fontId="19" fillId="37" borderId="28" xfId="0" applyFont="1" applyFill="1" applyBorder="1" applyAlignment="1">
      <alignment horizontal="center" vertical="center"/>
    </xf>
    <xf numFmtId="0" fontId="33" fillId="0" borderId="44" xfId="0" applyFont="1" applyBorder="1" applyAlignment="1">
      <alignment vertical="top" wrapText="1"/>
    </xf>
    <xf numFmtId="0" fontId="33" fillId="0" borderId="45" xfId="0" applyFont="1" applyBorder="1" applyAlignment="1">
      <alignment vertical="top" wrapText="1"/>
    </xf>
    <xf numFmtId="0" fontId="33" fillId="0" borderId="0" xfId="0" applyFont="1" applyBorder="1" applyAlignment="1">
      <alignment vertical="top" wrapText="1"/>
    </xf>
    <xf numFmtId="0" fontId="33" fillId="0" borderId="49" xfId="0" applyFont="1" applyBorder="1" applyAlignment="1">
      <alignment vertical="top" wrapText="1"/>
    </xf>
    <xf numFmtId="0" fontId="33" fillId="0" borderId="10" xfId="0" applyFont="1" applyBorder="1" applyAlignment="1">
      <alignment vertical="top" wrapText="1"/>
    </xf>
    <xf numFmtId="0" fontId="33" fillId="0" borderId="53" xfId="0" applyFont="1" applyBorder="1" applyAlignment="1">
      <alignment vertical="top" wrapText="1"/>
    </xf>
    <xf numFmtId="0" fontId="33" fillId="0" borderId="31" xfId="0" applyFont="1" applyBorder="1" applyAlignment="1">
      <alignment vertical="top" wrapText="1"/>
    </xf>
    <xf numFmtId="0" fontId="33" fillId="0" borderId="40" xfId="0" applyFont="1" applyBorder="1" applyAlignment="1">
      <alignment vertical="top" wrapText="1"/>
    </xf>
    <xf numFmtId="0" fontId="33" fillId="0" borderId="48" xfId="0" applyFont="1" applyBorder="1" applyAlignment="1">
      <alignment wrapText="1"/>
    </xf>
    <xf numFmtId="0" fontId="33" fillId="0" borderId="49" xfId="0" applyFont="1" applyBorder="1" applyAlignment="1">
      <alignment wrapText="1"/>
    </xf>
    <xf numFmtId="0" fontId="33" fillId="0" borderId="56" xfId="0" applyFont="1" applyBorder="1" applyAlignment="1">
      <alignment vertical="top" wrapText="1"/>
    </xf>
    <xf numFmtId="0" fontId="34" fillId="0" borderId="56" xfId="0" applyFont="1" applyBorder="1" applyAlignment="1">
      <alignment horizontal="justify" vertical="top" wrapText="1"/>
    </xf>
    <xf numFmtId="0" fontId="33" fillId="0" borderId="13" xfId="0" applyFont="1" applyBorder="1" applyAlignment="1">
      <alignment wrapText="1"/>
    </xf>
    <xf numFmtId="0" fontId="33" fillId="0" borderId="33" xfId="0" applyFont="1" applyBorder="1" applyAlignment="1">
      <alignment wrapText="1"/>
    </xf>
    <xf numFmtId="0" fontId="33" fillId="0" borderId="59" xfId="0" applyFont="1" applyBorder="1" applyAlignment="1">
      <alignment wrapText="1"/>
    </xf>
    <xf numFmtId="0" fontId="33" fillId="0" borderId="0" xfId="0" applyFont="1"/>
    <xf numFmtId="0" fontId="36" fillId="0" borderId="0" xfId="0" applyFont="1"/>
    <xf numFmtId="0" fontId="18" fillId="37" borderId="29" xfId="0" applyFont="1" applyFill="1" applyBorder="1" applyAlignment="1">
      <alignment horizontal="center" vertical="center"/>
    </xf>
    <xf numFmtId="0" fontId="18" fillId="37" borderId="31" xfId="0" applyFont="1" applyFill="1" applyBorder="1" applyAlignment="1">
      <alignment horizontal="center" vertical="center"/>
    </xf>
    <xf numFmtId="0" fontId="18" fillId="37" borderId="30" xfId="0" applyFont="1" applyFill="1" applyBorder="1" applyAlignment="1">
      <alignment horizontal="center" vertical="center"/>
    </xf>
    <xf numFmtId="0" fontId="18" fillId="37" borderId="60" xfId="0" applyFont="1" applyFill="1" applyBorder="1" applyAlignment="1">
      <alignment horizontal="center" vertical="center"/>
    </xf>
    <xf numFmtId="0" fontId="21" fillId="39" borderId="16" xfId="0" applyFont="1" applyFill="1" applyBorder="1" applyAlignment="1">
      <alignment horizontal="center" vertical="center"/>
    </xf>
    <xf numFmtId="0" fontId="21" fillId="39" borderId="21" xfId="0" applyFont="1" applyFill="1" applyBorder="1" applyAlignment="1">
      <alignment horizontal="center" vertical="center"/>
    </xf>
    <xf numFmtId="0" fontId="39" fillId="0" borderId="0" xfId="0" applyFont="1"/>
    <xf numFmtId="0" fontId="40" fillId="0" borderId="51" xfId="0" applyFont="1" applyBorder="1" applyAlignment="1">
      <alignment horizontal="center" vertical="top" wrapText="1"/>
    </xf>
    <xf numFmtId="0" fontId="41" fillId="0" borderId="51" xfId="0" applyFont="1" applyBorder="1" applyAlignment="1">
      <alignment vertical="top" wrapText="1"/>
    </xf>
    <xf numFmtId="0" fontId="42" fillId="0" borderId="62" xfId="0" applyFont="1" applyBorder="1" applyAlignment="1">
      <alignment horizontal="justify" vertical="top" wrapText="1"/>
    </xf>
    <xf numFmtId="0" fontId="40" fillId="0" borderId="51" xfId="0" applyFont="1" applyBorder="1" applyAlignment="1">
      <alignment horizontal="center" wrapText="1"/>
    </xf>
    <xf numFmtId="0" fontId="41" fillId="0" borderId="51" xfId="0" applyFont="1" applyBorder="1" applyAlignment="1">
      <alignment wrapText="1"/>
    </xf>
    <xf numFmtId="0" fontId="42" fillId="0" borderId="51" xfId="0" applyFont="1" applyBorder="1" applyAlignment="1">
      <alignment vertical="top" wrapText="1"/>
    </xf>
    <xf numFmtId="0" fontId="40" fillId="0" borderId="51" xfId="0" applyFont="1" applyBorder="1" applyAlignment="1">
      <alignment horizontal="justify" vertical="top" wrapText="1"/>
    </xf>
    <xf numFmtId="0" fontId="44" fillId="0" borderId="51" xfId="0" applyFont="1" applyBorder="1" applyAlignment="1">
      <alignment vertical="top" wrapText="1"/>
    </xf>
    <xf numFmtId="0" fontId="42" fillId="0" borderId="51" xfId="0" applyFont="1" applyBorder="1" applyAlignment="1">
      <alignment horizontal="justify" vertical="top" wrapText="1"/>
    </xf>
    <xf numFmtId="0" fontId="40" fillId="0" borderId="63" xfId="0" applyFont="1" applyBorder="1" applyAlignment="1">
      <alignment horizontal="center" vertical="top" wrapText="1"/>
    </xf>
    <xf numFmtId="0" fontId="40" fillId="0" borderId="65" xfId="0" applyFont="1" applyBorder="1" applyAlignment="1">
      <alignment horizontal="center" vertical="top" wrapText="1"/>
    </xf>
    <xf numFmtId="0" fontId="40" fillId="0" borderId="10" xfId="0" applyFont="1" applyBorder="1" applyAlignment="1">
      <alignment horizontal="justify" vertical="top" wrapText="1"/>
    </xf>
    <xf numFmtId="0" fontId="40" fillId="0" borderId="47" xfId="0" applyFont="1" applyBorder="1" applyAlignment="1">
      <alignment horizontal="center" vertical="top" wrapText="1"/>
    </xf>
    <xf numFmtId="0" fontId="44" fillId="0" borderId="51" xfId="0" applyFont="1" applyBorder="1" applyAlignment="1">
      <alignment horizontal="justify" vertical="top" wrapText="1"/>
    </xf>
    <xf numFmtId="0" fontId="42" fillId="0" borderId="51" xfId="0" applyFont="1" applyBorder="1" applyAlignment="1">
      <alignment horizontal="center" wrapText="1"/>
    </xf>
    <xf numFmtId="0" fontId="44" fillId="0" borderId="0" xfId="0" applyFont="1" applyAlignment="1">
      <alignment horizontal="center"/>
    </xf>
    <xf numFmtId="0" fontId="21" fillId="0" borderId="21" xfId="0" applyNumberFormat="1" applyFont="1" applyFill="1" applyBorder="1" applyAlignment="1">
      <alignment horizontal="center" vertical="center" wrapText="1"/>
    </xf>
    <xf numFmtId="164" fontId="47" fillId="0" borderId="21" xfId="0" applyNumberFormat="1" applyFont="1" applyFill="1" applyBorder="1" applyAlignment="1">
      <alignment horizontal="center" vertical="center"/>
    </xf>
    <xf numFmtId="164" fontId="21" fillId="0" borderId="21" xfId="0" applyNumberFormat="1" applyFont="1" applyBorder="1" applyAlignment="1">
      <alignment horizontal="center" vertical="center" wrapText="1"/>
    </xf>
    <xf numFmtId="164" fontId="18" fillId="37" borderId="28" xfId="0" applyNumberFormat="1" applyFont="1" applyFill="1" applyBorder="1" applyAlignment="1">
      <alignment horizontal="center" vertical="center"/>
    </xf>
    <xf numFmtId="164" fontId="18" fillId="37" borderId="60" xfId="0" applyNumberFormat="1" applyFont="1" applyFill="1" applyBorder="1" applyAlignment="1">
      <alignment horizontal="center" vertical="center"/>
    </xf>
    <xf numFmtId="164" fontId="21" fillId="39" borderId="21" xfId="0" applyNumberFormat="1" applyFont="1" applyFill="1" applyBorder="1" applyAlignment="1">
      <alignment horizontal="center" vertical="center"/>
    </xf>
    <xf numFmtId="164" fontId="21" fillId="39" borderId="16" xfId="0" applyNumberFormat="1" applyFont="1" applyFill="1" applyBorder="1" applyAlignment="1">
      <alignment horizontal="center" vertical="center"/>
    </xf>
    <xf numFmtId="164" fontId="18" fillId="38" borderId="28" xfId="0" applyNumberFormat="1" applyFont="1" applyFill="1" applyBorder="1" applyAlignment="1">
      <alignment horizontal="center" vertical="center"/>
    </xf>
    <xf numFmtId="164" fontId="23" fillId="0" borderId="21" xfId="0" applyNumberFormat="1" applyFont="1" applyBorder="1" applyAlignment="1">
      <alignment horizontal="center" vertical="center" wrapText="1"/>
    </xf>
    <xf numFmtId="164" fontId="23" fillId="39" borderId="21" xfId="0" applyNumberFormat="1" applyFont="1" applyFill="1" applyBorder="1" applyAlignment="1">
      <alignment horizontal="center" vertical="center" wrapText="1"/>
    </xf>
    <xf numFmtId="164" fontId="21" fillId="39" borderId="21" xfId="0" applyNumberFormat="1" applyFont="1" applyFill="1" applyBorder="1" applyAlignment="1">
      <alignment horizontal="center" vertical="center" wrapText="1"/>
    </xf>
    <xf numFmtId="164" fontId="19" fillId="37" borderId="28" xfId="0" applyNumberFormat="1" applyFont="1" applyFill="1" applyBorder="1" applyAlignment="1">
      <alignment horizontal="center" vertical="center"/>
    </xf>
    <xf numFmtId="164" fontId="18" fillId="36" borderId="21" xfId="0" applyNumberFormat="1" applyFont="1" applyFill="1" applyBorder="1" applyAlignment="1">
      <alignment horizontal="center" vertical="center"/>
    </xf>
    <xf numFmtId="164" fontId="19" fillId="38" borderId="28" xfId="0" applyNumberFormat="1" applyFont="1" applyFill="1" applyBorder="1" applyAlignment="1">
      <alignment horizontal="center" vertical="center"/>
    </xf>
    <xf numFmtId="164" fontId="19" fillId="34" borderId="21" xfId="0" applyNumberFormat="1" applyFont="1" applyFill="1" applyBorder="1" applyAlignment="1">
      <alignment horizontal="center" vertical="center" wrapText="1"/>
    </xf>
    <xf numFmtId="164" fontId="20" fillId="0" borderId="21" xfId="0" applyNumberFormat="1" applyFont="1" applyBorder="1" applyAlignment="1">
      <alignment horizontal="center" vertical="center" wrapText="1"/>
    </xf>
    <xf numFmtId="0" fontId="23" fillId="0" borderId="21" xfId="0" applyNumberFormat="1" applyFont="1" applyFill="1" applyBorder="1" applyAlignment="1">
      <alignment horizontal="center" vertical="center" wrapText="1"/>
    </xf>
    <xf numFmtId="0" fontId="37" fillId="0" borderId="0" xfId="0" applyFont="1" applyAlignment="1">
      <alignment horizontal="left" vertical="center" wrapText="1"/>
    </xf>
    <xf numFmtId="0" fontId="37" fillId="0" borderId="10" xfId="0" applyFont="1" applyBorder="1" applyAlignment="1">
      <alignment horizontal="left" vertical="center" wrapText="1"/>
    </xf>
    <xf numFmtId="0" fontId="18" fillId="0" borderId="0" xfId="0" applyFont="1" applyAlignment="1">
      <alignment horizontal="center"/>
    </xf>
    <xf numFmtId="0" fontId="18" fillId="0" borderId="0" xfId="0" applyFont="1" applyAlignment="1">
      <alignment horizontal="center" vertical="center"/>
    </xf>
    <xf numFmtId="0" fontId="19" fillId="0" borderId="10" xfId="0" applyFont="1" applyBorder="1" applyAlignment="1">
      <alignment horizontal="center" vertical="center" wrapText="1"/>
    </xf>
    <xf numFmtId="164" fontId="21" fillId="39" borderId="16" xfId="0" applyNumberFormat="1" applyFont="1" applyFill="1" applyBorder="1" applyAlignment="1">
      <alignment horizontal="center" vertical="center" wrapText="1"/>
    </xf>
    <xf numFmtId="164" fontId="21" fillId="39" borderId="32" xfId="0" applyNumberFormat="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32" xfId="0" applyFont="1" applyBorder="1" applyAlignment="1">
      <alignment horizontal="center" vertical="center" wrapText="1"/>
    </xf>
    <xf numFmtId="0" fontId="18" fillId="34" borderId="23" xfId="0" applyFont="1" applyFill="1" applyBorder="1" applyAlignment="1">
      <alignment horizontal="right" vertical="center" wrapText="1"/>
    </xf>
    <xf numFmtId="0" fontId="18" fillId="34" borderId="27" xfId="0" applyFont="1" applyFill="1" applyBorder="1" applyAlignment="1">
      <alignment horizontal="right" vertical="center" wrapText="1"/>
    </xf>
    <xf numFmtId="0" fontId="18" fillId="34" borderId="24" xfId="0" applyFont="1" applyFill="1" applyBorder="1" applyAlignment="1">
      <alignment horizontal="right" vertical="center" wrapText="1"/>
    </xf>
    <xf numFmtId="164" fontId="19" fillId="34" borderId="23" xfId="0" applyNumberFormat="1" applyFont="1" applyFill="1" applyBorder="1" applyAlignment="1">
      <alignment horizontal="center" vertical="center" wrapText="1"/>
    </xf>
    <xf numFmtId="164" fontId="19" fillId="34" borderId="27" xfId="0" applyNumberFormat="1" applyFont="1" applyFill="1" applyBorder="1" applyAlignment="1">
      <alignment horizontal="center" vertical="center" wrapText="1"/>
    </xf>
    <xf numFmtId="164" fontId="19" fillId="34" borderId="24" xfId="0" applyNumberFormat="1" applyFont="1" applyFill="1" applyBorder="1" applyAlignment="1">
      <alignment horizontal="center" vertical="center" wrapText="1"/>
    </xf>
    <xf numFmtId="0" fontId="20" fillId="0" borderId="23" xfId="0" applyFont="1" applyBorder="1" applyAlignment="1">
      <alignment horizontal="left" vertical="center" wrapText="1"/>
    </xf>
    <xf numFmtId="0" fontId="20" fillId="0" borderId="27" xfId="0" applyFont="1" applyBorder="1" applyAlignment="1">
      <alignment horizontal="left" vertical="center" wrapText="1"/>
    </xf>
    <xf numFmtId="0" fontId="20" fillId="0" borderId="24" xfId="0" applyFont="1" applyBorder="1" applyAlignment="1">
      <alignment horizontal="left" vertical="center" wrapText="1"/>
    </xf>
    <xf numFmtId="164" fontId="20" fillId="0" borderId="23" xfId="0" applyNumberFormat="1" applyFont="1" applyBorder="1" applyAlignment="1">
      <alignment horizontal="center" vertical="center" wrapText="1"/>
    </xf>
    <xf numFmtId="164" fontId="20" fillId="0" borderId="27" xfId="0" applyNumberFormat="1" applyFont="1" applyBorder="1" applyAlignment="1">
      <alignment horizontal="center" vertical="center" wrapText="1"/>
    </xf>
    <xf numFmtId="164" fontId="20" fillId="0" borderId="24"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4" xfId="0" applyFont="1" applyBorder="1" applyAlignment="1">
      <alignment horizontal="center" vertical="center" wrapText="1"/>
    </xf>
    <xf numFmtId="0" fontId="18" fillId="38" borderId="29" xfId="0" applyFont="1" applyFill="1" applyBorder="1" applyAlignment="1">
      <alignment horizontal="right" vertical="center"/>
    </xf>
    <xf numFmtId="0" fontId="18" fillId="38" borderId="31" xfId="0" applyFont="1" applyFill="1" applyBorder="1" applyAlignment="1">
      <alignment horizontal="right" vertical="center"/>
    </xf>
    <xf numFmtId="0" fontId="18" fillId="38" borderId="30" xfId="0" applyFont="1" applyFill="1" applyBorder="1" applyAlignment="1">
      <alignment horizontal="right" vertical="center"/>
    </xf>
    <xf numFmtId="0" fontId="18" fillId="38" borderId="29" xfId="0" applyFont="1" applyFill="1" applyBorder="1" applyAlignment="1">
      <alignment horizontal="center" vertical="center"/>
    </xf>
    <xf numFmtId="0" fontId="18" fillId="38" borderId="31" xfId="0" applyFont="1" applyFill="1" applyBorder="1" applyAlignment="1">
      <alignment horizontal="center" vertical="center"/>
    </xf>
    <xf numFmtId="0" fontId="18" fillId="38" borderId="30" xfId="0" applyFont="1" applyFill="1" applyBorder="1" applyAlignment="1">
      <alignment horizontal="center" vertical="center"/>
    </xf>
    <xf numFmtId="0" fontId="18" fillId="36" borderId="23" xfId="0" applyFont="1" applyFill="1" applyBorder="1" applyAlignment="1">
      <alignment horizontal="right" vertical="center"/>
    </xf>
    <xf numFmtId="0" fontId="18" fillId="36" borderId="27" xfId="0" applyFont="1" applyFill="1" applyBorder="1" applyAlignment="1">
      <alignment horizontal="right" vertical="center"/>
    </xf>
    <xf numFmtId="0" fontId="18" fillId="36" borderId="24" xfId="0" applyFont="1" applyFill="1" applyBorder="1" applyAlignment="1">
      <alignment horizontal="right" vertical="center"/>
    </xf>
    <xf numFmtId="0" fontId="18" fillId="36" borderId="23" xfId="0" applyFont="1" applyFill="1" applyBorder="1" applyAlignment="1">
      <alignment horizontal="center" vertical="center"/>
    </xf>
    <xf numFmtId="0" fontId="18" fillId="36" borderId="27" xfId="0" applyFont="1" applyFill="1" applyBorder="1" applyAlignment="1">
      <alignment horizontal="center" vertical="center"/>
    </xf>
    <xf numFmtId="0" fontId="18" fillId="36" borderId="24" xfId="0" applyFont="1" applyFill="1" applyBorder="1" applyAlignment="1">
      <alignment horizontal="center" vertical="center"/>
    </xf>
    <xf numFmtId="0" fontId="18" fillId="37" borderId="29" xfId="0" applyFont="1" applyFill="1" applyBorder="1" applyAlignment="1">
      <alignment horizontal="center" vertical="center"/>
    </xf>
    <xf numFmtId="0" fontId="18" fillId="37" borderId="31" xfId="0" applyFont="1" applyFill="1" applyBorder="1" applyAlignment="1">
      <alignment horizontal="center" vertical="center"/>
    </xf>
    <xf numFmtId="0" fontId="18" fillId="37" borderId="30" xfId="0" applyFont="1" applyFill="1" applyBorder="1" applyAlignment="1">
      <alignment horizontal="center" vertical="center"/>
    </xf>
    <xf numFmtId="0" fontId="22" fillId="0" borderId="22" xfId="0" applyFont="1" applyBorder="1" applyAlignment="1">
      <alignment horizontal="left" vertical="center" wrapText="1"/>
    </xf>
    <xf numFmtId="0" fontId="22" fillId="0" borderId="16" xfId="0" applyFont="1" applyBorder="1" applyAlignment="1">
      <alignment horizontal="left" vertical="center" wrapText="1"/>
    </xf>
    <xf numFmtId="0" fontId="22" fillId="0" borderId="15" xfId="0" applyFont="1" applyBorder="1" applyAlignment="1">
      <alignment horizontal="left" vertical="center" wrapText="1"/>
    </xf>
    <xf numFmtId="0" fontId="23" fillId="0" borderId="22" xfId="0" applyNumberFormat="1" applyFont="1" applyBorder="1" applyAlignment="1">
      <alignment horizontal="center" vertical="center" wrapText="1"/>
    </xf>
    <xf numFmtId="0" fontId="23" fillId="0" borderId="15" xfId="0" applyNumberFormat="1" applyFont="1" applyBorder="1" applyAlignment="1">
      <alignment horizontal="center" vertical="center" wrapText="1"/>
    </xf>
    <xf numFmtId="0" fontId="21" fillId="0" borderId="22" xfId="0" applyNumberFormat="1" applyFont="1" applyBorder="1" applyAlignment="1">
      <alignment horizontal="center" vertical="center" wrapText="1"/>
    </xf>
    <xf numFmtId="0" fontId="21" fillId="0" borderId="15" xfId="0" applyNumberFormat="1" applyFont="1" applyBorder="1" applyAlignment="1">
      <alignment horizontal="center" vertical="center" wrapText="1"/>
    </xf>
    <xf numFmtId="0" fontId="23" fillId="34" borderId="22" xfId="0" applyFont="1" applyFill="1" applyBorder="1" applyAlignment="1">
      <alignment horizontal="left" vertical="center" wrapText="1"/>
    </xf>
    <xf numFmtId="0" fontId="23" fillId="34" borderId="16" xfId="0" applyFont="1" applyFill="1" applyBorder="1" applyAlignment="1">
      <alignment horizontal="left" vertical="center" wrapText="1"/>
    </xf>
    <xf numFmtId="0" fontId="23" fillId="34" borderId="15" xfId="0" applyFont="1" applyFill="1" applyBorder="1" applyAlignment="1">
      <alignment horizontal="left" vertical="center" wrapText="1"/>
    </xf>
    <xf numFmtId="0" fontId="21" fillId="35" borderId="22" xfId="0" applyFont="1" applyFill="1" applyBorder="1" applyAlignment="1">
      <alignment horizontal="left" vertical="center"/>
    </xf>
    <xf numFmtId="0" fontId="21" fillId="35" borderId="16" xfId="0" applyFont="1" applyFill="1" applyBorder="1" applyAlignment="1">
      <alignment horizontal="left" vertical="center"/>
    </xf>
    <xf numFmtId="0" fontId="21" fillId="35" borderId="15" xfId="0" applyFont="1" applyFill="1" applyBorder="1" applyAlignment="1">
      <alignment horizontal="left" vertical="center"/>
    </xf>
    <xf numFmtId="0" fontId="21" fillId="36" borderId="22" xfId="0" applyFont="1" applyFill="1" applyBorder="1" applyAlignment="1">
      <alignment horizontal="left" vertical="center"/>
    </xf>
    <xf numFmtId="0" fontId="21" fillId="36" borderId="16" xfId="0" applyFont="1" applyFill="1" applyBorder="1" applyAlignment="1">
      <alignment horizontal="left" vertical="center"/>
    </xf>
    <xf numFmtId="0" fontId="21" fillId="36" borderId="15" xfId="0" applyFont="1" applyFill="1" applyBorder="1" applyAlignment="1">
      <alignment horizontal="left" vertical="center"/>
    </xf>
    <xf numFmtId="164" fontId="23" fillId="0" borderId="22" xfId="0" applyNumberFormat="1" applyFont="1" applyBorder="1" applyAlignment="1">
      <alignment horizontal="center" vertical="center" wrapText="1"/>
    </xf>
    <xf numFmtId="164" fontId="23" fillId="0" borderId="15" xfId="0" applyNumberFormat="1" applyFont="1" applyBorder="1" applyAlignment="1">
      <alignment horizontal="center" vertical="center" wrapText="1"/>
    </xf>
    <xf numFmtId="164" fontId="21" fillId="0" borderId="22" xfId="0" applyNumberFormat="1" applyFont="1" applyBorder="1" applyAlignment="1">
      <alignment horizontal="center" vertical="center" wrapText="1"/>
    </xf>
    <xf numFmtId="164" fontId="21" fillId="0" borderId="15"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21" fillId="0" borderId="15" xfId="0" applyFont="1" applyBorder="1" applyAlignment="1">
      <alignment horizontal="center" vertical="center" wrapText="1"/>
    </xf>
    <xf numFmtId="164" fontId="21" fillId="39" borderId="22" xfId="0" applyNumberFormat="1" applyFont="1" applyFill="1" applyBorder="1" applyAlignment="1">
      <alignment horizontal="center" vertical="center" wrapText="1"/>
    </xf>
    <xf numFmtId="164" fontId="21" fillId="39" borderId="15" xfId="0" applyNumberFormat="1" applyFont="1" applyFill="1" applyBorder="1" applyAlignment="1">
      <alignment horizontal="center" vertical="center" wrapText="1"/>
    </xf>
    <xf numFmtId="164" fontId="48" fillId="0" borderId="22" xfId="0" applyNumberFormat="1" applyFont="1" applyBorder="1" applyAlignment="1">
      <alignment horizontal="center" vertical="center" wrapText="1"/>
    </xf>
    <xf numFmtId="164" fontId="48" fillId="0" borderId="15" xfId="0" applyNumberFormat="1" applyFont="1" applyBorder="1" applyAlignment="1">
      <alignment horizontal="center" vertical="center" wrapText="1"/>
    </xf>
    <xf numFmtId="0" fontId="21" fillId="36" borderId="23" xfId="0" applyFont="1" applyFill="1" applyBorder="1" applyAlignment="1">
      <alignment horizontal="left" vertical="center"/>
    </xf>
    <xf numFmtId="0" fontId="21" fillId="36" borderId="27" xfId="0" applyFont="1" applyFill="1" applyBorder="1" applyAlignment="1">
      <alignment horizontal="left" vertical="center"/>
    </xf>
    <xf numFmtId="0" fontId="21" fillId="36" borderId="24" xfId="0" applyFont="1" applyFill="1" applyBorder="1" applyAlignment="1">
      <alignment horizontal="left" vertical="center"/>
    </xf>
    <xf numFmtId="0" fontId="21" fillId="35" borderId="23" xfId="0" applyFont="1" applyFill="1" applyBorder="1" applyAlignment="1">
      <alignment horizontal="left" vertical="center"/>
    </xf>
    <xf numFmtId="0" fontId="21" fillId="35" borderId="27" xfId="0" applyFont="1" applyFill="1" applyBorder="1" applyAlignment="1">
      <alignment horizontal="left" vertical="center"/>
    </xf>
    <xf numFmtId="0" fontId="21" fillId="35" borderId="24" xfId="0" applyFont="1" applyFill="1" applyBorder="1" applyAlignment="1">
      <alignment horizontal="left" vertical="center"/>
    </xf>
    <xf numFmtId="0" fontId="21" fillId="0" borderId="16" xfId="0" applyNumberFormat="1" applyFont="1" applyBorder="1" applyAlignment="1">
      <alignment horizontal="center" vertical="center" wrapText="1"/>
    </xf>
    <xf numFmtId="0" fontId="22" fillId="39" borderId="22" xfId="0" applyFont="1" applyFill="1" applyBorder="1" applyAlignment="1">
      <alignment horizontal="left" vertical="center" wrapText="1"/>
    </xf>
    <xf numFmtId="0" fontId="22" fillId="39" borderId="15" xfId="0" applyFont="1" applyFill="1" applyBorder="1" applyAlignment="1">
      <alignment horizontal="left" vertical="center" wrapText="1"/>
    </xf>
    <xf numFmtId="0" fontId="22" fillId="0" borderId="14" xfId="0" applyFont="1" applyBorder="1" applyAlignment="1">
      <alignment horizontal="left" vertical="center" wrapText="1"/>
    </xf>
    <xf numFmtId="0" fontId="22" fillId="0" borderId="32" xfId="0" applyFont="1" applyBorder="1" applyAlignment="1">
      <alignment horizontal="left" vertical="center" wrapText="1"/>
    </xf>
    <xf numFmtId="0" fontId="21" fillId="0" borderId="14" xfId="0" applyNumberFormat="1" applyFont="1" applyBorder="1" applyAlignment="1">
      <alignment horizontal="center" vertical="center" wrapText="1"/>
    </xf>
    <xf numFmtId="0" fontId="21" fillId="0" borderId="32" xfId="0" applyNumberFormat="1" applyFont="1" applyBorder="1" applyAlignment="1">
      <alignment horizontal="center" vertical="center" wrapText="1"/>
    </xf>
    <xf numFmtId="0" fontId="22" fillId="39" borderId="16" xfId="0" applyFont="1" applyFill="1" applyBorder="1" applyAlignment="1">
      <alignment horizontal="left" vertical="center" wrapText="1"/>
    </xf>
    <xf numFmtId="0" fontId="22" fillId="39" borderId="14" xfId="0" applyFont="1" applyFill="1" applyBorder="1" applyAlignment="1">
      <alignment horizontal="left" vertical="center" wrapText="1"/>
    </xf>
    <xf numFmtId="0" fontId="21" fillId="39" borderId="14" xfId="0" applyNumberFormat="1" applyFont="1" applyFill="1" applyBorder="1" applyAlignment="1">
      <alignment horizontal="center" vertical="center" wrapText="1"/>
    </xf>
    <xf numFmtId="0" fontId="21" fillId="39" borderId="15" xfId="0" applyNumberFormat="1" applyFont="1" applyFill="1" applyBorder="1" applyAlignment="1">
      <alignment horizontal="center" vertical="center" wrapText="1"/>
    </xf>
    <xf numFmtId="0" fontId="21" fillId="0" borderId="14" xfId="0" applyFont="1" applyBorder="1" applyAlignment="1">
      <alignment horizontal="center" vertical="center" wrapText="1"/>
    </xf>
    <xf numFmtId="164" fontId="23" fillId="0" borderId="14" xfId="0" applyNumberFormat="1" applyFont="1" applyBorder="1" applyAlignment="1">
      <alignment horizontal="center" vertical="center" wrapText="1"/>
    </xf>
    <xf numFmtId="164" fontId="23" fillId="0" borderId="16" xfId="0" applyNumberFormat="1" applyFont="1" applyBorder="1" applyAlignment="1">
      <alignment horizontal="center" vertical="center" wrapText="1"/>
    </xf>
    <xf numFmtId="164" fontId="21" fillId="39" borderId="14" xfId="0" applyNumberFormat="1" applyFont="1" applyFill="1" applyBorder="1" applyAlignment="1">
      <alignment horizontal="center" vertical="center" wrapText="1"/>
    </xf>
    <xf numFmtId="164" fontId="21" fillId="0" borderId="16" xfId="0" applyNumberFormat="1" applyFont="1" applyBorder="1" applyAlignment="1">
      <alignment horizontal="center" vertical="center" wrapText="1"/>
    </xf>
    <xf numFmtId="164" fontId="21" fillId="0" borderId="32" xfId="0" applyNumberFormat="1" applyFont="1" applyBorder="1" applyAlignment="1">
      <alignment horizontal="center" vertical="center" wrapText="1"/>
    </xf>
    <xf numFmtId="164" fontId="23" fillId="0" borderId="32" xfId="0" applyNumberFormat="1" applyFont="1" applyBorder="1" applyAlignment="1">
      <alignment horizontal="center" vertical="center" wrapText="1"/>
    </xf>
    <xf numFmtId="0" fontId="18" fillId="38" borderId="52" xfId="0" applyFont="1" applyFill="1" applyBorder="1" applyAlignment="1">
      <alignment horizontal="right" vertical="center"/>
    </xf>
    <xf numFmtId="0" fontId="18" fillId="38" borderId="10" xfId="0" applyFont="1" applyFill="1" applyBorder="1" applyAlignment="1">
      <alignment horizontal="right" vertical="center"/>
    </xf>
    <xf numFmtId="0" fontId="19" fillId="33" borderId="22"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17"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25" fillId="33" borderId="22" xfId="0" applyFont="1" applyFill="1" applyBorder="1" applyAlignment="1">
      <alignment horizontal="center" textRotation="90" wrapText="1"/>
    </xf>
    <xf numFmtId="0" fontId="25" fillId="33" borderId="15" xfId="0" applyFont="1" applyFill="1" applyBorder="1" applyAlignment="1">
      <alignment horizontal="center" textRotation="90" wrapText="1"/>
    </xf>
    <xf numFmtId="0" fontId="19" fillId="33" borderId="20" xfId="0" applyFont="1" applyFill="1" applyBorder="1" applyAlignment="1">
      <alignment horizontal="center" vertical="center" wrapText="1"/>
    </xf>
    <xf numFmtId="0" fontId="19" fillId="33" borderId="22" xfId="0" applyFont="1" applyFill="1" applyBorder="1" applyAlignment="1">
      <alignment horizontal="center" vertical="center" textRotation="90" wrapText="1"/>
    </xf>
    <xf numFmtId="0" fontId="24" fillId="33" borderId="22" xfId="0" applyFont="1" applyFill="1" applyBorder="1" applyAlignment="1">
      <alignment horizontal="center" vertical="center" textRotation="90" wrapText="1"/>
    </xf>
    <xf numFmtId="0" fontId="24" fillId="33" borderId="15" xfId="0" applyFont="1" applyFill="1" applyBorder="1" applyAlignment="1">
      <alignment horizontal="center" vertical="center" textRotation="90" wrapText="1"/>
    </xf>
    <xf numFmtId="0" fontId="22" fillId="39" borderId="22" xfId="0" applyFont="1" applyFill="1" applyBorder="1" applyAlignment="1">
      <alignment horizontal="center" vertical="center"/>
    </xf>
    <xf numFmtId="0" fontId="22" fillId="39" borderId="32" xfId="0" applyFont="1" applyFill="1" applyBorder="1" applyAlignment="1">
      <alignment horizontal="center" vertical="center"/>
    </xf>
    <xf numFmtId="0" fontId="22" fillId="0" borderId="61" xfId="0" applyFont="1" applyBorder="1" applyAlignment="1">
      <alignment horizontal="left" vertical="center" wrapText="1"/>
    </xf>
    <xf numFmtId="0" fontId="22" fillId="0" borderId="46" xfId="0" applyFont="1" applyBorder="1" applyAlignment="1">
      <alignment horizontal="left" vertical="center" wrapText="1"/>
    </xf>
    <xf numFmtId="0" fontId="22" fillId="0" borderId="57" xfId="0" applyFont="1" applyBorder="1" applyAlignment="1">
      <alignment horizontal="left" vertical="center" wrapText="1"/>
    </xf>
    <xf numFmtId="0" fontId="22" fillId="39" borderId="22" xfId="0" applyFont="1" applyFill="1" applyBorder="1" applyAlignment="1">
      <alignment vertical="center" wrapText="1"/>
    </xf>
    <xf numFmtId="0" fontId="22" fillId="39" borderId="16" xfId="0" applyFont="1" applyFill="1" applyBorder="1" applyAlignment="1">
      <alignment vertical="center" wrapText="1"/>
    </xf>
    <xf numFmtId="0" fontId="22" fillId="39" borderId="15" xfId="0" applyFont="1" applyFill="1" applyBorder="1" applyAlignment="1">
      <alignment vertical="center" wrapText="1"/>
    </xf>
    <xf numFmtId="0" fontId="22" fillId="0" borderId="2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18" fillId="37" borderId="43" xfId="0" applyFont="1" applyFill="1" applyBorder="1" applyAlignment="1">
      <alignment horizontal="center" vertical="center"/>
    </xf>
    <xf numFmtId="0" fontId="18" fillId="37" borderId="44" xfId="0" applyFont="1" applyFill="1" applyBorder="1" applyAlignment="1">
      <alignment horizontal="center" vertical="center"/>
    </xf>
    <xf numFmtId="0" fontId="18" fillId="37" borderId="42" xfId="0" applyFont="1" applyFill="1" applyBorder="1" applyAlignment="1">
      <alignment horizontal="center" vertical="center"/>
    </xf>
    <xf numFmtId="0" fontId="19" fillId="33" borderId="11" xfId="0" applyFont="1" applyFill="1" applyBorder="1" applyAlignment="1">
      <alignment horizontal="center" vertical="center" textRotation="90" wrapText="1"/>
    </xf>
    <xf numFmtId="0" fontId="19" fillId="33" borderId="13" xfId="0" applyFont="1" applyFill="1" applyBorder="1" applyAlignment="1">
      <alignment horizontal="center" vertical="center" textRotation="90" wrapText="1"/>
    </xf>
    <xf numFmtId="0" fontId="19" fillId="33" borderId="12" xfId="0" applyFont="1" applyFill="1" applyBorder="1" applyAlignment="1">
      <alignment horizontal="center" vertical="center" textRotation="90" wrapText="1"/>
    </xf>
    <xf numFmtId="49" fontId="19" fillId="33" borderId="14" xfId="0" applyNumberFormat="1" applyFont="1" applyFill="1" applyBorder="1" applyAlignment="1">
      <alignment horizontal="center" vertical="center" textRotation="90" wrapText="1"/>
    </xf>
    <xf numFmtId="49" fontId="19" fillId="33" borderId="16" xfId="0" applyNumberFormat="1" applyFont="1" applyFill="1" applyBorder="1" applyAlignment="1">
      <alignment horizontal="center" vertical="center" textRotation="90" wrapText="1"/>
    </xf>
    <xf numFmtId="49" fontId="19" fillId="33" borderId="15" xfId="0" applyNumberFormat="1" applyFont="1" applyFill="1" applyBorder="1" applyAlignment="1">
      <alignment horizontal="center" vertical="center" textRotation="90" wrapText="1"/>
    </xf>
    <xf numFmtId="0" fontId="33" fillId="0" borderId="57" xfId="0" applyFont="1" applyBorder="1" applyAlignment="1">
      <alignment horizontal="left" wrapText="1"/>
    </xf>
    <xf numFmtId="0" fontId="33" fillId="0" borderId="33" xfId="0" applyFont="1" applyBorder="1" applyAlignment="1">
      <alignment horizontal="left" wrapText="1"/>
    </xf>
    <xf numFmtId="0" fontId="33" fillId="0" borderId="58" xfId="0" applyFont="1" applyBorder="1" applyAlignment="1">
      <alignment horizontal="left" wrapText="1"/>
    </xf>
    <xf numFmtId="0" fontId="36" fillId="0" borderId="0" xfId="0" applyFont="1" applyAlignment="1">
      <alignment horizontal="left"/>
    </xf>
    <xf numFmtId="0" fontId="33" fillId="0" borderId="46" xfId="0" applyFont="1" applyBorder="1" applyAlignment="1">
      <alignment vertical="top" wrapText="1"/>
    </xf>
    <xf numFmtId="0" fontId="33" fillId="0" borderId="0" xfId="0" applyFont="1" applyBorder="1" applyAlignment="1">
      <alignment vertical="top" wrapText="1"/>
    </xf>
    <xf numFmtId="0" fontId="33" fillId="0" borderId="47" xfId="0" applyFont="1" applyBorder="1" applyAlignment="1">
      <alignment vertical="top" wrapText="1"/>
    </xf>
    <xf numFmtId="0" fontId="32" fillId="0" borderId="46" xfId="0" applyFont="1" applyBorder="1" applyAlignment="1">
      <alignment horizontal="left" vertical="top" wrapText="1"/>
    </xf>
    <xf numFmtId="0" fontId="32" fillId="0" borderId="0" xfId="0" applyFont="1" applyBorder="1" applyAlignment="1">
      <alignment horizontal="left" vertical="top" wrapText="1"/>
    </xf>
    <xf numFmtId="0" fontId="32" fillId="0" borderId="49" xfId="0" applyFont="1" applyBorder="1" applyAlignment="1">
      <alignment horizontal="left" vertical="top" wrapText="1"/>
    </xf>
    <xf numFmtId="0" fontId="33" fillId="0" borderId="46" xfId="0" applyFont="1" applyBorder="1" applyAlignment="1">
      <alignment horizontal="left" vertical="top" wrapText="1"/>
    </xf>
    <xf numFmtId="0" fontId="33" fillId="0" borderId="0" xfId="0" applyFont="1" applyBorder="1" applyAlignment="1">
      <alignment horizontal="left" vertical="top" wrapText="1"/>
    </xf>
    <xf numFmtId="0" fontId="33" fillId="0" borderId="49" xfId="0" applyFont="1" applyBorder="1" applyAlignment="1">
      <alignment horizontal="left" vertical="top" wrapText="1"/>
    </xf>
    <xf numFmtId="0" fontId="32" fillId="0" borderId="41" xfId="0" applyFont="1" applyBorder="1" applyAlignment="1">
      <alignment vertical="top" wrapText="1"/>
    </xf>
    <xf numFmtId="0" fontId="32" fillId="0" borderId="44" xfId="0" applyFont="1" applyBorder="1" applyAlignment="1">
      <alignment vertical="top" wrapText="1"/>
    </xf>
    <xf numFmtId="0" fontId="32" fillId="0" borderId="42" xfId="0" applyFont="1" applyBorder="1" applyAlignment="1">
      <alignment vertical="top" wrapText="1"/>
    </xf>
    <xf numFmtId="0" fontId="33" fillId="0" borderId="48" xfId="0" applyFont="1" applyBorder="1" applyAlignment="1">
      <alignment wrapText="1"/>
    </xf>
    <xf numFmtId="0" fontId="33" fillId="0" borderId="49" xfId="0" applyFont="1" applyBorder="1" applyAlignment="1">
      <alignment wrapText="1"/>
    </xf>
    <xf numFmtId="0" fontId="33" fillId="0" borderId="47" xfId="0" applyFont="1" applyBorder="1" applyAlignment="1">
      <alignment horizontal="left" vertical="top" wrapText="1"/>
    </xf>
    <xf numFmtId="0" fontId="33" fillId="0" borderId="46" xfId="0" applyFont="1" applyBorder="1" applyAlignment="1">
      <alignment horizontal="justify" vertical="top" wrapText="1"/>
    </xf>
    <xf numFmtId="0" fontId="33" fillId="0" borderId="0" xfId="0" applyFont="1" applyBorder="1" applyAlignment="1">
      <alignment horizontal="justify" vertical="top" wrapText="1"/>
    </xf>
    <xf numFmtId="0" fontId="33" fillId="0" borderId="47" xfId="0" applyFont="1" applyBorder="1" applyAlignment="1">
      <alignment horizontal="justify" vertical="top" wrapText="1"/>
    </xf>
    <xf numFmtId="0" fontId="33" fillId="0" borderId="50" xfId="0" applyFont="1" applyBorder="1" applyAlignment="1">
      <alignment horizontal="justify" vertical="top" wrapText="1"/>
    </xf>
    <xf numFmtId="0" fontId="33" fillId="0" borderId="10" xfId="0" applyFont="1" applyBorder="1" applyAlignment="1">
      <alignment horizontal="justify" vertical="top" wrapText="1"/>
    </xf>
    <xf numFmtId="0" fontId="33" fillId="0" borderId="51" xfId="0" applyFont="1" applyBorder="1" applyAlignment="1">
      <alignment horizontal="justify" vertical="top" wrapText="1"/>
    </xf>
    <xf numFmtId="0" fontId="34" fillId="0" borderId="29" xfId="0" applyFont="1" applyBorder="1" applyAlignment="1">
      <alignment vertical="top" wrapText="1"/>
    </xf>
    <xf numFmtId="0" fontId="34" fillId="0" borderId="31" xfId="0" applyFont="1" applyBorder="1" applyAlignment="1">
      <alignment vertical="top" wrapText="1"/>
    </xf>
    <xf numFmtId="0" fontId="34" fillId="0" borderId="30" xfId="0" applyFont="1" applyBorder="1" applyAlignment="1">
      <alignment vertical="top" wrapText="1"/>
    </xf>
    <xf numFmtId="0" fontId="33" fillId="0" borderId="29" xfId="0" applyFont="1" applyBorder="1" applyAlignment="1">
      <alignment vertical="top" wrapText="1"/>
    </xf>
    <xf numFmtId="0" fontId="33" fillId="0" borderId="30" xfId="0" applyFont="1" applyBorder="1" applyAlignment="1">
      <alignment vertical="top" wrapText="1"/>
    </xf>
    <xf numFmtId="0" fontId="33" fillId="0" borderId="29" xfId="0" applyFont="1" applyBorder="1" applyAlignment="1">
      <alignment horizontal="center" wrapText="1"/>
    </xf>
    <xf numFmtId="0" fontId="33" fillId="0" borderId="30" xfId="0" applyFont="1" applyBorder="1" applyAlignment="1">
      <alignment horizontal="center" wrapText="1"/>
    </xf>
    <xf numFmtId="0" fontId="33" fillId="0" borderId="31" xfId="0" applyFont="1" applyBorder="1" applyAlignment="1">
      <alignment horizontal="center" wrapText="1"/>
    </xf>
    <xf numFmtId="0" fontId="33" fillId="0" borderId="29" xfId="0" applyFont="1" applyBorder="1" applyAlignment="1">
      <alignment wrapText="1"/>
    </xf>
    <xf numFmtId="0" fontId="33" fillId="0" borderId="31" xfId="0" applyFont="1" applyBorder="1" applyAlignment="1">
      <alignment wrapText="1"/>
    </xf>
    <xf numFmtId="0" fontId="33" fillId="0" borderId="30" xfId="0" applyFont="1" applyBorder="1" applyAlignment="1">
      <alignment wrapText="1"/>
    </xf>
    <xf numFmtId="0" fontId="33" fillId="0" borderId="31" xfId="0" applyFont="1" applyBorder="1" applyAlignment="1">
      <alignment vertical="top" wrapText="1"/>
    </xf>
    <xf numFmtId="0" fontId="33" fillId="41" borderId="39" xfId="0" applyFont="1" applyFill="1" applyBorder="1" applyAlignment="1">
      <alignment horizontal="justify" vertical="top" wrapText="1"/>
    </xf>
    <xf numFmtId="0" fontId="33" fillId="41" borderId="31" xfId="0" applyFont="1" applyFill="1" applyBorder="1" applyAlignment="1">
      <alignment horizontal="justify" vertical="top" wrapText="1"/>
    </xf>
    <xf numFmtId="0" fontId="33" fillId="41" borderId="30" xfId="0" applyFont="1" applyFill="1" applyBorder="1" applyAlignment="1">
      <alignment horizontal="justify" vertical="top" wrapText="1"/>
    </xf>
    <xf numFmtId="0" fontId="33" fillId="0" borderId="54" xfId="0" applyFont="1" applyBorder="1" applyAlignment="1">
      <alignment horizontal="justify" vertical="top" wrapText="1"/>
    </xf>
    <xf numFmtId="0" fontId="33" fillId="0" borderId="55" xfId="0" applyFont="1" applyBorder="1" applyAlignment="1">
      <alignment horizontal="justify" vertical="top" wrapText="1"/>
    </xf>
    <xf numFmtId="0" fontId="33" fillId="0" borderId="56" xfId="0" applyFont="1" applyBorder="1" applyAlignment="1">
      <alignment horizontal="justify" vertical="top" wrapText="1"/>
    </xf>
    <xf numFmtId="0" fontId="33" fillId="0" borderId="43" xfId="0" applyFont="1" applyBorder="1" applyAlignment="1">
      <alignment horizontal="justify" vertical="top" wrapText="1"/>
    </xf>
    <xf numFmtId="0" fontId="33" fillId="0" borderId="44" xfId="0" applyFont="1" applyBorder="1" applyAlignment="1">
      <alignment horizontal="justify" vertical="top" wrapText="1"/>
    </xf>
    <xf numFmtId="0" fontId="33" fillId="0" borderId="42" xfId="0" applyFont="1" applyBorder="1" applyAlignment="1">
      <alignment horizontal="justify" vertical="top" wrapText="1"/>
    </xf>
    <xf numFmtId="0" fontId="33" fillId="0" borderId="48" xfId="0" applyFont="1" applyBorder="1" applyAlignment="1">
      <alignment horizontal="justify" vertical="top" wrapText="1"/>
    </xf>
    <xf numFmtId="0" fontId="33" fillId="0" borderId="52" xfId="0" applyFont="1" applyBorder="1" applyAlignment="1">
      <alignment horizontal="justify" vertical="top" wrapText="1"/>
    </xf>
    <xf numFmtId="0" fontId="33" fillId="0" borderId="43" xfId="0" applyFont="1" applyBorder="1" applyAlignment="1">
      <alignment vertical="top" wrapText="1"/>
    </xf>
    <xf numFmtId="0" fontId="33" fillId="0" borderId="42" xfId="0" applyFont="1" applyBorder="1" applyAlignment="1">
      <alignment vertical="top" wrapText="1"/>
    </xf>
    <xf numFmtId="0" fontId="33" fillId="0" borderId="48" xfId="0" applyFont="1" applyBorder="1" applyAlignment="1">
      <alignment vertical="top" wrapText="1"/>
    </xf>
    <xf numFmtId="0" fontId="33" fillId="0" borderId="52" xfId="0" applyFont="1" applyBorder="1" applyAlignment="1">
      <alignment vertical="top" wrapText="1"/>
    </xf>
    <xf numFmtId="0" fontId="33" fillId="0" borderId="51" xfId="0" applyFont="1" applyBorder="1" applyAlignment="1">
      <alignment vertical="top" wrapText="1"/>
    </xf>
    <xf numFmtId="0" fontId="33" fillId="0" borderId="29" xfId="0" applyFont="1" applyBorder="1" applyAlignment="1">
      <alignment horizontal="center" vertical="top" wrapText="1"/>
    </xf>
    <xf numFmtId="0" fontId="33" fillId="0" borderId="31" xfId="0" applyFont="1" applyBorder="1" applyAlignment="1">
      <alignment horizontal="center" vertical="top" wrapText="1"/>
    </xf>
    <xf numFmtId="0" fontId="33" fillId="0" borderId="30" xfId="0" applyFont="1" applyBorder="1" applyAlignment="1">
      <alignment horizontal="center" vertical="top" wrapText="1"/>
    </xf>
    <xf numFmtId="0" fontId="33" fillId="0" borderId="43" xfId="0" applyFont="1" applyBorder="1" applyAlignment="1">
      <alignment horizontal="center" vertical="top" wrapText="1"/>
    </xf>
    <xf numFmtId="0" fontId="33" fillId="0" borderId="42" xfId="0" applyFont="1" applyBorder="1" applyAlignment="1">
      <alignment horizontal="center" vertical="top" wrapText="1"/>
    </xf>
    <xf numFmtId="0" fontId="33" fillId="0" borderId="52" xfId="0" applyFont="1" applyBorder="1" applyAlignment="1">
      <alignment horizontal="center" vertical="top" wrapText="1"/>
    </xf>
    <xf numFmtId="0" fontId="33" fillId="0" borderId="51" xfId="0" applyFont="1" applyBorder="1" applyAlignment="1">
      <alignment horizontal="center" vertical="top" wrapText="1"/>
    </xf>
    <xf numFmtId="0" fontId="33" fillId="0" borderId="44" xfId="0" applyFont="1" applyBorder="1" applyAlignment="1">
      <alignment horizontal="center" vertical="top" wrapText="1"/>
    </xf>
    <xf numFmtId="0" fontId="33" fillId="0" borderId="10" xfId="0" applyFont="1" applyBorder="1" applyAlignment="1">
      <alignment horizontal="center" vertical="top" wrapText="1"/>
    </xf>
    <xf numFmtId="0" fontId="32" fillId="40" borderId="41" xfId="0" applyFont="1" applyFill="1" applyBorder="1" applyAlignment="1">
      <alignment vertical="top" wrapText="1"/>
    </xf>
    <xf numFmtId="0" fontId="32" fillId="40" borderId="44" xfId="0" applyFont="1" applyFill="1" applyBorder="1" applyAlignment="1">
      <alignment vertical="top" wrapText="1"/>
    </xf>
    <xf numFmtId="0" fontId="32" fillId="40" borderId="42" xfId="0" applyFont="1" applyFill="1" applyBorder="1" applyAlignment="1">
      <alignment vertical="top" wrapText="1"/>
    </xf>
    <xf numFmtId="0" fontId="32" fillId="0" borderId="43" xfId="0" applyFont="1" applyBorder="1" applyAlignment="1">
      <alignment vertical="top" wrapText="1"/>
    </xf>
    <xf numFmtId="0" fontId="32" fillId="0" borderId="52" xfId="0" applyFont="1" applyBorder="1" applyAlignment="1">
      <alignment vertical="top" wrapText="1"/>
    </xf>
    <xf numFmtId="0" fontId="32" fillId="0" borderId="10" xfId="0" applyFont="1" applyBorder="1" applyAlignment="1">
      <alignment vertical="top" wrapText="1"/>
    </xf>
    <xf numFmtId="0" fontId="32" fillId="0" borderId="51" xfId="0" applyFont="1" applyBorder="1" applyAlignment="1">
      <alignment vertical="top" wrapText="1"/>
    </xf>
    <xf numFmtId="0" fontId="32" fillId="0" borderId="48" xfId="0" applyFont="1" applyBorder="1" applyAlignment="1">
      <alignment horizontal="center" vertical="top" wrapText="1"/>
    </xf>
    <xf numFmtId="0" fontId="32" fillId="0" borderId="0" xfId="0" applyFont="1" applyBorder="1" applyAlignment="1">
      <alignment horizontal="center" vertical="top" wrapText="1"/>
    </xf>
    <xf numFmtId="0" fontId="32" fillId="0" borderId="49" xfId="0" applyFont="1" applyBorder="1" applyAlignment="1">
      <alignment horizontal="center" vertical="top" wrapText="1"/>
    </xf>
    <xf numFmtId="0" fontId="32" fillId="0" borderId="52" xfId="0" applyFont="1" applyBorder="1" applyAlignment="1">
      <alignment horizontal="center" vertical="top" wrapText="1"/>
    </xf>
    <xf numFmtId="0" fontId="32" fillId="0" borderId="10" xfId="0" applyFont="1" applyBorder="1" applyAlignment="1">
      <alignment horizontal="center" vertical="top" wrapText="1"/>
    </xf>
    <xf numFmtId="0" fontId="32" fillId="0" borderId="53" xfId="0" applyFont="1" applyBorder="1" applyAlignment="1">
      <alignment horizontal="center" vertical="top" wrapText="1"/>
    </xf>
    <xf numFmtId="0" fontId="32" fillId="40" borderId="50" xfId="0" applyFont="1" applyFill="1" applyBorder="1" applyAlignment="1">
      <alignment vertical="top" wrapText="1"/>
    </xf>
    <xf numFmtId="0" fontId="32" fillId="40" borderId="10" xfId="0" applyFont="1" applyFill="1" applyBorder="1" applyAlignment="1">
      <alignment vertical="top" wrapText="1"/>
    </xf>
    <xf numFmtId="0" fontId="32" fillId="40" borderId="51" xfId="0" applyFont="1" applyFill="1" applyBorder="1" applyAlignment="1">
      <alignment vertical="top" wrapText="1"/>
    </xf>
    <xf numFmtId="0" fontId="34" fillId="0" borderId="46" xfId="0" applyFont="1" applyBorder="1" applyAlignment="1">
      <alignment horizontal="justify" vertical="top" wrapText="1"/>
    </xf>
    <xf numFmtId="0" fontId="34" fillId="0" borderId="0" xfId="0" applyFont="1" applyBorder="1" applyAlignment="1">
      <alignment horizontal="justify" vertical="top" wrapText="1"/>
    </xf>
    <xf numFmtId="0" fontId="34" fillId="0" borderId="49" xfId="0" applyFont="1" applyBorder="1" applyAlignment="1">
      <alignment horizontal="justify" vertical="top" wrapText="1"/>
    </xf>
    <xf numFmtId="0" fontId="32" fillId="0" borderId="46" xfId="0" applyFont="1" applyBorder="1" applyAlignment="1">
      <alignment horizontal="justify" vertical="top" wrapText="1"/>
    </xf>
    <xf numFmtId="0" fontId="32" fillId="0" borderId="0" xfId="0" applyFont="1" applyBorder="1" applyAlignment="1">
      <alignment horizontal="justify" vertical="top" wrapText="1"/>
    </xf>
    <xf numFmtId="0" fontId="32" fillId="0" borderId="49" xfId="0" applyFont="1" applyBorder="1" applyAlignment="1">
      <alignment horizontal="justify" vertical="top" wrapText="1"/>
    </xf>
    <xf numFmtId="0" fontId="33" fillId="0" borderId="53" xfId="0" applyFont="1" applyBorder="1" applyAlignment="1">
      <alignment horizontal="justify" vertical="top" wrapText="1"/>
    </xf>
    <xf numFmtId="0" fontId="32" fillId="41" borderId="41" xfId="0" applyFont="1" applyFill="1" applyBorder="1" applyAlignment="1">
      <alignment horizontal="center" vertical="top" wrapText="1"/>
    </xf>
    <xf numFmtId="0" fontId="32" fillId="41" borderId="44" xfId="0" applyFont="1" applyFill="1" applyBorder="1" applyAlignment="1">
      <alignment horizontal="center" vertical="top" wrapText="1"/>
    </xf>
    <xf numFmtId="0" fontId="32" fillId="41" borderId="45" xfId="0" applyFont="1" applyFill="1" applyBorder="1" applyAlignment="1">
      <alignment horizontal="center" vertical="top" wrapText="1"/>
    </xf>
    <xf numFmtId="0" fontId="32" fillId="41" borderId="46" xfId="0" applyFont="1" applyFill="1" applyBorder="1" applyAlignment="1">
      <alignment horizontal="center" vertical="top" wrapText="1"/>
    </xf>
    <xf numFmtId="0" fontId="32" fillId="41" borderId="0" xfId="0" applyFont="1" applyFill="1" applyBorder="1" applyAlignment="1">
      <alignment horizontal="center" vertical="top" wrapText="1"/>
    </xf>
    <xf numFmtId="0" fontId="32" fillId="41" borderId="49" xfId="0" applyFont="1" applyFill="1" applyBorder="1" applyAlignment="1">
      <alignment horizontal="center" vertical="top" wrapText="1"/>
    </xf>
    <xf numFmtId="0" fontId="33" fillId="0" borderId="49" xfId="0" applyFont="1" applyBorder="1" applyAlignment="1">
      <alignment horizontal="justify" vertical="top" wrapText="1"/>
    </xf>
    <xf numFmtId="0" fontId="32" fillId="0" borderId="46" xfId="0" applyFont="1" applyBorder="1" applyAlignment="1">
      <alignment vertical="top" wrapText="1"/>
    </xf>
    <xf numFmtId="0" fontId="32" fillId="0" borderId="0" xfId="0" applyFont="1" applyBorder="1" applyAlignment="1">
      <alignment vertical="top" wrapText="1"/>
    </xf>
    <xf numFmtId="0" fontId="32" fillId="0" borderId="49" xfId="0" applyFont="1" applyBorder="1" applyAlignment="1">
      <alignment vertical="top" wrapText="1"/>
    </xf>
    <xf numFmtId="0" fontId="32" fillId="40" borderId="39" xfId="0" applyFont="1" applyFill="1" applyBorder="1" applyAlignment="1">
      <alignment vertical="top" wrapText="1"/>
    </xf>
    <xf numFmtId="0" fontId="32" fillId="40" borderId="30" xfId="0" applyFont="1" applyFill="1" applyBorder="1" applyAlignment="1">
      <alignment vertical="top" wrapText="1"/>
    </xf>
    <xf numFmtId="0" fontId="32" fillId="0" borderId="29"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0"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1" xfId="0" applyFont="1" applyBorder="1" applyAlignment="1">
      <alignment horizontal="center" vertical="center" wrapText="1"/>
    </xf>
    <xf numFmtId="0" fontId="32" fillId="0" borderId="45" xfId="0" applyFont="1" applyBorder="1" applyAlignment="1">
      <alignment vertical="top" wrapText="1"/>
    </xf>
    <xf numFmtId="0" fontId="33" fillId="0" borderId="44" xfId="0" applyFont="1" applyBorder="1" applyAlignment="1">
      <alignment vertical="top" wrapText="1"/>
    </xf>
    <xf numFmtId="0" fontId="33" fillId="0" borderId="10" xfId="0" applyFont="1" applyBorder="1" applyAlignment="1">
      <alignment vertical="top"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51"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10" xfId="0" applyFont="1" applyBorder="1" applyAlignment="1">
      <alignment horizontal="center" vertical="center" wrapText="1"/>
    </xf>
    <xf numFmtId="0" fontId="32" fillId="40" borderId="46" xfId="0" applyFont="1" applyFill="1" applyBorder="1" applyAlignment="1">
      <alignment vertical="top" wrapText="1"/>
    </xf>
    <xf numFmtId="0" fontId="32" fillId="40" borderId="47" xfId="0" applyFont="1" applyFill="1" applyBorder="1" applyAlignment="1">
      <alignment vertical="top" wrapText="1"/>
    </xf>
    <xf numFmtId="0" fontId="33" fillId="0" borderId="43" xfId="0" applyFont="1" applyBorder="1" applyAlignment="1">
      <alignment horizontal="left" vertical="top" wrapText="1"/>
    </xf>
    <xf numFmtId="0" fontId="33" fillId="0" borderId="44" xfId="0" applyFont="1" applyBorder="1" applyAlignment="1">
      <alignment horizontal="left" vertical="top" wrapText="1"/>
    </xf>
    <xf numFmtId="0" fontId="33" fillId="0" borderId="48" xfId="0" applyFont="1" applyBorder="1" applyAlignment="1">
      <alignment horizontal="left" vertical="top" wrapText="1"/>
    </xf>
    <xf numFmtId="0" fontId="33" fillId="0" borderId="52" xfId="0" applyFont="1" applyBorder="1" applyAlignment="1">
      <alignment horizontal="left" vertical="top" wrapText="1"/>
    </xf>
    <xf numFmtId="0" fontId="33" fillId="0" borderId="10" xfId="0" applyFont="1" applyBorder="1" applyAlignment="1">
      <alignment horizontal="left" vertical="top" wrapText="1"/>
    </xf>
    <xf numFmtId="0" fontId="33" fillId="0" borderId="53" xfId="0" applyFont="1" applyBorder="1" applyAlignment="1">
      <alignment horizontal="left" vertical="top" wrapText="1"/>
    </xf>
    <xf numFmtId="0" fontId="38" fillId="0" borderId="0" xfId="0" applyFont="1" applyAlignment="1">
      <alignment horizontal="left" wrapText="1"/>
    </xf>
    <xf numFmtId="0" fontId="38" fillId="0" borderId="0" xfId="0" applyFont="1" applyAlignment="1">
      <alignment horizontal="left"/>
    </xf>
    <xf numFmtId="0" fontId="38" fillId="0" borderId="33" xfId="0" applyFont="1" applyBorder="1" applyAlignment="1">
      <alignment horizontal="left"/>
    </xf>
    <xf numFmtId="0" fontId="31" fillId="0" borderId="33" xfId="0" applyFont="1" applyBorder="1" applyAlignment="1">
      <alignment horizontal="center"/>
    </xf>
    <xf numFmtId="0" fontId="30" fillId="0" borderId="0" xfId="0" applyFont="1" applyAlignment="1">
      <alignment horizontal="center"/>
    </xf>
    <xf numFmtId="0" fontId="29" fillId="0" borderId="0" xfId="0" applyFont="1" applyAlignment="1">
      <alignment horizontal="center"/>
    </xf>
    <xf numFmtId="0" fontId="32" fillId="40" borderId="41" xfId="0" applyFont="1" applyFill="1" applyBorder="1" applyAlignment="1">
      <alignment horizontal="left" vertical="top" wrapText="1"/>
    </xf>
    <xf numFmtId="0" fontId="32" fillId="40" borderId="42" xfId="0" applyFont="1" applyFill="1" applyBorder="1" applyAlignment="1">
      <alignment horizontal="left" vertical="top" wrapText="1"/>
    </xf>
    <xf numFmtId="0" fontId="32" fillId="40" borderId="46" xfId="0" applyFont="1" applyFill="1" applyBorder="1" applyAlignment="1">
      <alignment horizontal="left" vertical="top" wrapText="1"/>
    </xf>
    <xf numFmtId="0" fontId="32" fillId="40" borderId="47" xfId="0" applyFont="1" applyFill="1" applyBorder="1" applyAlignment="1">
      <alignment horizontal="left" vertical="top" wrapText="1"/>
    </xf>
    <xf numFmtId="0" fontId="32" fillId="40" borderId="50" xfId="0" applyFont="1" applyFill="1" applyBorder="1" applyAlignment="1">
      <alignment horizontal="left" vertical="top" wrapText="1"/>
    </xf>
    <xf numFmtId="0" fontId="32" fillId="40" borderId="51" xfId="0" applyFont="1" applyFill="1" applyBorder="1" applyAlignment="1">
      <alignment horizontal="left" vertical="top" wrapText="1"/>
    </xf>
    <xf numFmtId="0" fontId="33" fillId="0" borderId="45" xfId="0" applyFont="1" applyBorder="1" applyAlignment="1">
      <alignment vertical="top" wrapText="1"/>
    </xf>
    <xf numFmtId="0" fontId="33" fillId="0" borderId="49" xfId="0" applyFont="1" applyBorder="1" applyAlignment="1">
      <alignment vertical="top" wrapText="1"/>
    </xf>
    <xf numFmtId="0" fontId="33" fillId="0" borderId="53" xfId="0" applyFont="1" applyBorder="1" applyAlignment="1">
      <alignment vertical="top" wrapText="1"/>
    </xf>
    <xf numFmtId="0" fontId="32" fillId="40" borderId="34" xfId="0" applyFont="1" applyFill="1" applyBorder="1" applyAlignment="1">
      <alignment horizontal="left" vertical="top" wrapText="1"/>
    </xf>
    <xf numFmtId="0" fontId="32" fillId="40" borderId="35" xfId="0" applyFont="1" applyFill="1" applyBorder="1" applyAlignment="1">
      <alignment horizontal="left" vertical="top" wrapText="1"/>
    </xf>
    <xf numFmtId="0" fontId="32" fillId="0" borderId="36" xfId="0" applyFont="1" applyBorder="1" applyAlignment="1">
      <alignment vertical="top" wrapText="1"/>
    </xf>
    <xf numFmtId="0" fontId="32" fillId="0" borderId="37" xfId="0" applyFont="1" applyBorder="1" applyAlignment="1">
      <alignment vertical="top" wrapText="1"/>
    </xf>
    <xf numFmtId="0" fontId="32" fillId="0" borderId="38" xfId="0" applyFont="1" applyBorder="1" applyAlignment="1">
      <alignment vertical="top" wrapText="1"/>
    </xf>
    <xf numFmtId="0" fontId="32" fillId="40" borderId="39" xfId="0" applyFont="1" applyFill="1" applyBorder="1" applyAlignment="1">
      <alignment horizontal="left" vertical="top" wrapText="1"/>
    </xf>
    <xf numFmtId="0" fontId="32" fillId="40" borderId="30" xfId="0" applyFont="1" applyFill="1" applyBorder="1" applyAlignment="1">
      <alignment horizontal="left" vertical="top" wrapText="1"/>
    </xf>
    <xf numFmtId="0" fontId="32" fillId="0" borderId="29" xfId="0" applyFont="1" applyBorder="1" applyAlignment="1">
      <alignment vertical="top" wrapText="1"/>
    </xf>
    <xf numFmtId="0" fontId="32" fillId="0" borderId="31" xfId="0" applyFont="1" applyBorder="1" applyAlignment="1">
      <alignment vertical="top" wrapText="1"/>
    </xf>
    <xf numFmtId="0" fontId="32" fillId="0" borderId="40" xfId="0" applyFont="1" applyBorder="1" applyAlignment="1">
      <alignment vertical="top" wrapText="1"/>
    </xf>
    <xf numFmtId="0" fontId="40" fillId="0" borderId="52" xfId="0" applyFont="1" applyBorder="1" applyAlignment="1">
      <alignment horizontal="center" vertical="top" wrapText="1"/>
    </xf>
    <xf numFmtId="0" fontId="40" fillId="0" borderId="51" xfId="0" applyFont="1" applyBorder="1" applyAlignment="1">
      <alignment horizontal="center" vertical="top" wrapText="1"/>
    </xf>
    <xf numFmtId="0" fontId="40" fillId="0" borderId="29" xfId="0" applyFont="1" applyBorder="1" applyAlignment="1">
      <alignment horizontal="center" wrapText="1"/>
    </xf>
    <xf numFmtId="0" fontId="40" fillId="0" borderId="30" xfId="0" applyFont="1" applyBorder="1" applyAlignment="1">
      <alignment horizontal="center" wrapText="1"/>
    </xf>
    <xf numFmtId="0" fontId="40" fillId="0" borderId="29" xfId="0" applyFont="1" applyBorder="1" applyAlignment="1">
      <alignment horizontal="center" vertical="top" wrapText="1"/>
    </xf>
    <xf numFmtId="0" fontId="40" fillId="0" borderId="30" xfId="0" applyFont="1" applyBorder="1" applyAlignment="1">
      <alignment horizontal="center" vertical="top" wrapText="1"/>
    </xf>
    <xf numFmtId="0" fontId="46" fillId="0" borderId="0" xfId="0" applyFont="1" applyAlignment="1">
      <alignment horizontal="center"/>
    </xf>
    <xf numFmtId="0" fontId="42" fillId="0" borderId="60" xfId="0" applyFont="1" applyBorder="1" applyAlignment="1">
      <alignment horizontal="center" wrapText="1"/>
    </xf>
    <xf numFmtId="0" fontId="42" fillId="0" borderId="62" xfId="0" applyFont="1" applyBorder="1" applyAlignment="1">
      <alignment horizontal="center" wrapText="1"/>
    </xf>
    <xf numFmtId="0" fontId="42" fillId="0" borderId="29" xfId="0" applyFont="1" applyBorder="1" applyAlignment="1">
      <alignment horizontal="center" wrapText="1"/>
    </xf>
    <xf numFmtId="0" fontId="42" fillId="0" borderId="31" xfId="0" applyFont="1" applyBorder="1" applyAlignment="1">
      <alignment horizontal="center" wrapText="1"/>
    </xf>
    <xf numFmtId="0" fontId="42" fillId="0" borderId="30" xfId="0" applyFont="1" applyBorder="1" applyAlignment="1">
      <alignment horizontal="center" wrapText="1"/>
    </xf>
    <xf numFmtId="0" fontId="40" fillId="0" borderId="43" xfId="0" applyFont="1" applyBorder="1" applyAlignment="1">
      <alignment horizontal="center" vertical="top" wrapText="1"/>
    </xf>
    <xf numFmtId="0" fontId="40" fillId="0" borderId="42" xfId="0" applyFont="1" applyBorder="1" applyAlignment="1">
      <alignment horizontal="center" vertical="top" wrapText="1"/>
    </xf>
    <xf numFmtId="0" fontId="40" fillId="0" borderId="64" xfId="0" applyFont="1" applyBorder="1" applyAlignment="1">
      <alignment horizontal="center" vertical="top" wrapText="1"/>
    </xf>
  </cellXfs>
  <cellStyles count="42">
    <cellStyle name="1 antraštė" xfId="2" builtinId="16" customBuiltin="1"/>
    <cellStyle name="2 antraštė" xfId="3" builtinId="17" customBuiltin="1"/>
    <cellStyle name="20% – paryškinimas 1" xfId="19" builtinId="30" customBuiltin="1"/>
    <cellStyle name="20% – paryškinimas 2" xfId="23" builtinId="34" customBuiltin="1"/>
    <cellStyle name="20% – paryškinimas 3" xfId="27" builtinId="38" customBuiltin="1"/>
    <cellStyle name="20% – paryškinimas 4" xfId="31" builtinId="42" customBuiltin="1"/>
    <cellStyle name="20% – paryškinimas 5" xfId="35" builtinId="46" customBuiltin="1"/>
    <cellStyle name="20% – paryškinimas 6" xfId="39" builtinId="50" customBuiltin="1"/>
    <cellStyle name="3 antraštė" xfId="4" builtinId="18" customBuiltin="1"/>
    <cellStyle name="4 antraštė" xfId="5" builtinId="19" customBuiltin="1"/>
    <cellStyle name="40% – paryškinimas 1" xfId="20" builtinId="31" customBuiltin="1"/>
    <cellStyle name="40% – paryškinimas 2" xfId="24" builtinId="35" customBuiltin="1"/>
    <cellStyle name="40% – paryškinimas 3" xfId="28" builtinId="39" customBuiltin="1"/>
    <cellStyle name="40% – paryškinimas 4" xfId="32" builtinId="43" customBuiltin="1"/>
    <cellStyle name="40% – paryškinimas 5" xfId="36" builtinId="47" customBuiltin="1"/>
    <cellStyle name="40% – paryškinimas 6" xfId="40" builtinId="51" customBuiltin="1"/>
    <cellStyle name="60% – paryškinimas 1" xfId="21" builtinId="32" customBuiltin="1"/>
    <cellStyle name="60% – paryškinimas 2" xfId="25" builtinId="36" customBuiltin="1"/>
    <cellStyle name="60% – paryškinimas 3" xfId="29" builtinId="40" customBuiltin="1"/>
    <cellStyle name="60% – paryškinimas 4" xfId="33" builtinId="44" customBuiltin="1"/>
    <cellStyle name="60% – paryškinimas 5" xfId="37" builtinId="48" customBuiltin="1"/>
    <cellStyle name="60% – paryškinimas 6" xfId="41" builtinId="52" customBuiltin="1"/>
    <cellStyle name="Aiškinamasis tekstas" xfId="16" builtinId="53" customBuiltin="1"/>
    <cellStyle name="Blogas" xfId="7" builtinId="27" customBuiltin="1"/>
    <cellStyle name="Geras" xfId="6" builtinId="26" customBuiltin="1"/>
    <cellStyle name="Įprastas" xfId="0" builtinId="0" customBuiltin="1"/>
    <cellStyle name="Įspėjimo tekstas" xfId="14" builtinId="11" customBuiltin="1"/>
    <cellStyle name="Išvestis" xfId="10" builtinId="21" customBuiltin="1"/>
    <cellStyle name="Įvestis" xfId="9" builtinId="20" customBuiltin="1"/>
    <cellStyle name="Neutralus" xfId="8" builtinId="28" customBuiltin="1"/>
    <cellStyle name="Paryškinimas 1" xfId="18" builtinId="29" customBuiltin="1"/>
    <cellStyle name="Paryškinimas 2" xfId="22" builtinId="33" customBuiltin="1"/>
    <cellStyle name="Paryškinimas 3" xfId="26" builtinId="37" customBuiltin="1"/>
    <cellStyle name="Paryškinimas 4" xfId="30" builtinId="41" customBuiltin="1"/>
    <cellStyle name="Paryškinimas 5" xfId="34" builtinId="45" customBuiltin="1"/>
    <cellStyle name="Paryškinimas 6" xfId="38" builtinId="49" customBuiltin="1"/>
    <cellStyle name="Pastaba" xfId="15" builtinId="10" customBuiltin="1"/>
    <cellStyle name="Pavadinimas" xfId="1" builtinId="15" customBuiltin="1"/>
    <cellStyle name="Skaičiavimas" xfId="11" builtinId="22" customBuiltin="1"/>
    <cellStyle name="Suma" xfId="17" builtinId="25" customBuiltin="1"/>
    <cellStyle name="Susietas langelis" xfId="12" builtinId="24" customBuiltin="1"/>
    <cellStyle name="Tikrinimo langelis"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askeviciene\Desktop\Nr.%209-4%203%20pried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baskeviciene\Desktop\Nr.%209-3%202%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Lapas2"/>
      <sheetName val="Lapas3"/>
    </sheetNames>
    <sheetDataSet>
      <sheetData sheetId="0">
        <row r="43">
          <cell r="E43">
            <v>6.5</v>
          </cell>
          <cell r="F43">
            <v>6.5</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Lapas2"/>
      <sheetName val="Lapas3"/>
    </sheetNames>
    <sheetDataSet>
      <sheetData sheetId="0">
        <row r="24">
          <cell r="D24">
            <v>5.8</v>
          </cell>
          <cell r="E24">
            <v>5.8</v>
          </cell>
          <cell r="F24">
            <v>1</v>
          </cell>
        </row>
        <row r="25">
          <cell r="F25">
            <v>0</v>
          </cell>
        </row>
        <row r="26">
          <cell r="D26">
            <v>70.400000000000006</v>
          </cell>
          <cell r="E26">
            <v>70.400000000000006</v>
          </cell>
          <cell r="F26">
            <v>67.400000000000006</v>
          </cell>
        </row>
        <row r="27">
          <cell r="D27">
            <v>300</v>
          </cell>
          <cell r="E27">
            <v>299</v>
          </cell>
          <cell r="F27">
            <v>253.8</v>
          </cell>
          <cell r="G27">
            <v>1</v>
          </cell>
        </row>
        <row r="28">
          <cell r="D28">
            <v>30.9</v>
          </cell>
          <cell r="E28">
            <v>30.9</v>
          </cell>
        </row>
        <row r="30">
          <cell r="D30">
            <v>296</v>
          </cell>
          <cell r="E30">
            <v>296</v>
          </cell>
          <cell r="F30">
            <v>285.7</v>
          </cell>
        </row>
        <row r="31">
          <cell r="D31">
            <v>82.2</v>
          </cell>
          <cell r="E31">
            <v>67.2</v>
          </cell>
          <cell r="F31">
            <v>10</v>
          </cell>
          <cell r="G31">
            <v>15</v>
          </cell>
        </row>
        <row r="32">
          <cell r="D32">
            <v>297.39999999999998</v>
          </cell>
          <cell r="E32">
            <v>297.39999999999998</v>
          </cell>
          <cell r="F32">
            <v>264.8</v>
          </cell>
        </row>
        <row r="33">
          <cell r="D33">
            <v>12.6</v>
          </cell>
          <cell r="E33">
            <v>12.6</v>
          </cell>
          <cell r="F33">
            <v>12.4</v>
          </cell>
        </row>
        <row r="35">
          <cell r="F35">
            <v>113.7</v>
          </cell>
        </row>
        <row r="36">
          <cell r="D36">
            <v>3.2</v>
          </cell>
          <cell r="E36">
            <v>3.2</v>
          </cell>
          <cell r="F36">
            <v>3.1</v>
          </cell>
        </row>
        <row r="37">
          <cell r="D37">
            <v>114.6</v>
          </cell>
          <cell r="E37">
            <v>51.6</v>
          </cell>
          <cell r="F37">
            <v>4</v>
          </cell>
          <cell r="G37">
            <v>63</v>
          </cell>
        </row>
      </sheetData>
      <sheetData sheetId="1" refreshError="1"/>
      <sheetData sheetId="2"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56"/>
  <sheetViews>
    <sheetView showGridLines="0" tabSelected="1" zoomScale="50" zoomScaleNormal="50" workbookViewId="0">
      <pane xSplit="14" ySplit="13" topLeftCell="O76" activePane="bottomRight" state="frozen"/>
      <selection pane="topRight" activeCell="O1" sqref="O1"/>
      <selection pane="bottomLeft" activeCell="A13" sqref="A13"/>
      <selection pane="bottomRight" activeCell="AG7" sqref="AG7"/>
    </sheetView>
  </sheetViews>
  <sheetFormatPr defaultColWidth="9.5703125" defaultRowHeight="14.45" customHeight="1" x14ac:dyDescent="0.25"/>
  <cols>
    <col min="1" max="2" width="4.42578125" style="1" customWidth="1"/>
    <col min="3" max="3" width="6" style="1" customWidth="1"/>
    <col min="4" max="4" width="5" style="1" customWidth="1"/>
    <col min="5" max="5" width="4" style="1" customWidth="1"/>
    <col min="6" max="6" width="36.42578125" style="2" customWidth="1"/>
    <col min="7" max="7" width="12.42578125" style="1" customWidth="1"/>
    <col min="8" max="8" width="45.28515625" style="1" customWidth="1"/>
    <col min="9" max="9" width="32.42578125" style="1" customWidth="1"/>
    <col min="10" max="10" width="12.42578125" style="1" customWidth="1"/>
    <col min="11" max="13" width="12" style="1" customWidth="1"/>
    <col min="14" max="14" width="13.28515625" style="1" customWidth="1"/>
    <col min="15" max="15" width="13.140625" style="1" customWidth="1"/>
    <col min="16" max="16" width="12.140625" style="1" customWidth="1"/>
    <col min="17" max="17" width="12" style="1" customWidth="1"/>
    <col min="18" max="18" width="14.42578125" style="1" customWidth="1"/>
    <col min="19" max="19" width="15" style="1" customWidth="1"/>
    <col min="20" max="20" width="11.5703125" style="1" customWidth="1"/>
    <col min="21" max="21" width="17" style="1" customWidth="1"/>
    <col min="22" max="22" width="15.5703125" style="1" customWidth="1"/>
    <col min="23" max="24" width="13.28515625" style="1" customWidth="1"/>
    <col min="25" max="25" width="45.7109375" style="2" customWidth="1"/>
    <col min="26" max="28" width="10.42578125" style="1" customWidth="1"/>
    <col min="29" max="16384" width="9.5703125" style="1"/>
  </cols>
  <sheetData>
    <row r="1" spans="1:28" ht="63.75" customHeight="1" x14ac:dyDescent="0.25">
      <c r="W1" s="73" t="s">
        <v>321</v>
      </c>
      <c r="X1" s="73"/>
      <c r="Y1" s="73"/>
      <c r="Z1" s="73"/>
      <c r="AA1" s="73"/>
      <c r="AB1" s="73"/>
    </row>
    <row r="2" spans="1:28" ht="36" customHeight="1" x14ac:dyDescent="0.3">
      <c r="A2" s="75" t="s">
        <v>154</v>
      </c>
      <c r="B2" s="75"/>
      <c r="C2" s="75"/>
      <c r="D2" s="75"/>
      <c r="E2" s="75"/>
      <c r="F2" s="75"/>
      <c r="G2" s="75"/>
      <c r="H2" s="75"/>
      <c r="I2" s="75"/>
      <c r="J2" s="75"/>
      <c r="K2" s="75"/>
      <c r="L2" s="75"/>
      <c r="M2" s="75"/>
      <c r="N2" s="75"/>
      <c r="O2" s="75"/>
      <c r="P2" s="75"/>
      <c r="Q2" s="75"/>
      <c r="R2" s="75"/>
      <c r="S2" s="75"/>
      <c r="T2" s="75"/>
      <c r="U2" s="75"/>
      <c r="V2" s="75"/>
      <c r="W2" s="73"/>
      <c r="X2" s="73"/>
      <c r="Y2" s="73"/>
      <c r="Z2" s="73"/>
      <c r="AA2" s="73"/>
      <c r="AB2" s="73"/>
    </row>
    <row r="3" spans="1:28" ht="25.5" customHeight="1" x14ac:dyDescent="0.25">
      <c r="A3" s="76" t="s">
        <v>0</v>
      </c>
      <c r="B3" s="76"/>
      <c r="C3" s="76"/>
      <c r="D3" s="76"/>
      <c r="E3" s="76"/>
      <c r="F3" s="76"/>
      <c r="G3" s="76"/>
      <c r="H3" s="76"/>
      <c r="I3" s="76"/>
      <c r="J3" s="76"/>
      <c r="K3" s="76"/>
      <c r="L3" s="76"/>
      <c r="M3" s="76"/>
      <c r="N3" s="76"/>
      <c r="O3" s="76"/>
      <c r="P3" s="76"/>
      <c r="Q3" s="76"/>
      <c r="R3" s="76"/>
      <c r="S3" s="76"/>
      <c r="T3" s="76"/>
      <c r="U3" s="76"/>
      <c r="V3" s="76"/>
      <c r="W3" s="73"/>
      <c r="X3" s="73"/>
      <c r="Y3" s="73"/>
      <c r="Z3" s="73"/>
      <c r="AA3" s="73"/>
      <c r="AB3" s="73"/>
    </row>
    <row r="4" spans="1:28" ht="28.5" customHeight="1" thickBot="1" x14ac:dyDescent="0.3">
      <c r="A4" s="77" t="s">
        <v>1</v>
      </c>
      <c r="B4" s="77"/>
      <c r="C4" s="77"/>
      <c r="D4" s="77"/>
      <c r="E4" s="77"/>
      <c r="F4" s="77"/>
      <c r="G4" s="77"/>
      <c r="H4" s="77"/>
      <c r="I4" s="77"/>
      <c r="J4" s="77"/>
      <c r="K4" s="77"/>
      <c r="L4" s="77"/>
      <c r="M4" s="77"/>
      <c r="N4" s="77"/>
      <c r="O4" s="77"/>
      <c r="P4" s="77"/>
      <c r="Q4" s="77"/>
      <c r="R4" s="77"/>
      <c r="S4" s="77"/>
      <c r="T4" s="77"/>
      <c r="U4" s="77"/>
      <c r="V4" s="77"/>
      <c r="W4" s="74"/>
      <c r="X4" s="74"/>
      <c r="Y4" s="74"/>
      <c r="Z4" s="74"/>
      <c r="AA4" s="74"/>
      <c r="AB4" s="74"/>
    </row>
    <row r="5" spans="1:28" ht="114" customHeight="1" x14ac:dyDescent="0.25">
      <c r="A5" s="198" t="s">
        <v>2</v>
      </c>
      <c r="B5" s="171" t="s">
        <v>3</v>
      </c>
      <c r="C5" s="171" t="s">
        <v>4</v>
      </c>
      <c r="D5" s="201" t="s">
        <v>5</v>
      </c>
      <c r="E5" s="201" t="s">
        <v>6</v>
      </c>
      <c r="F5" s="169" t="s">
        <v>7</v>
      </c>
      <c r="G5" s="169" t="s">
        <v>8</v>
      </c>
      <c r="H5" s="169" t="s">
        <v>9</v>
      </c>
      <c r="I5" s="169" t="s">
        <v>280</v>
      </c>
      <c r="J5" s="171" t="s">
        <v>10</v>
      </c>
      <c r="K5" s="174" t="s">
        <v>155</v>
      </c>
      <c r="L5" s="175"/>
      <c r="M5" s="175"/>
      <c r="N5" s="176"/>
      <c r="O5" s="174" t="s">
        <v>156</v>
      </c>
      <c r="P5" s="175"/>
      <c r="Q5" s="175"/>
      <c r="R5" s="176"/>
      <c r="S5" s="174" t="s">
        <v>157</v>
      </c>
      <c r="T5" s="175"/>
      <c r="U5" s="175"/>
      <c r="V5" s="176"/>
      <c r="W5" s="171" t="s">
        <v>11</v>
      </c>
      <c r="X5" s="171" t="s">
        <v>158</v>
      </c>
      <c r="Y5" s="174" t="s">
        <v>12</v>
      </c>
      <c r="Z5" s="175"/>
      <c r="AA5" s="175"/>
      <c r="AB5" s="180"/>
    </row>
    <row r="6" spans="1:28" ht="23.25" customHeight="1" x14ac:dyDescent="0.25">
      <c r="A6" s="199"/>
      <c r="B6" s="172"/>
      <c r="C6" s="172"/>
      <c r="D6" s="202"/>
      <c r="E6" s="202"/>
      <c r="F6" s="170"/>
      <c r="G6" s="170"/>
      <c r="H6" s="170"/>
      <c r="I6" s="170"/>
      <c r="J6" s="172"/>
      <c r="K6" s="181" t="s">
        <v>13</v>
      </c>
      <c r="L6" s="166" t="s">
        <v>14</v>
      </c>
      <c r="M6" s="177"/>
      <c r="N6" s="181" t="s">
        <v>15</v>
      </c>
      <c r="O6" s="181" t="s">
        <v>13</v>
      </c>
      <c r="P6" s="166" t="s">
        <v>14</v>
      </c>
      <c r="Q6" s="177"/>
      <c r="R6" s="182" t="s">
        <v>15</v>
      </c>
      <c r="S6" s="181" t="s">
        <v>13</v>
      </c>
      <c r="T6" s="166" t="s">
        <v>14</v>
      </c>
      <c r="U6" s="177"/>
      <c r="V6" s="178" t="s">
        <v>15</v>
      </c>
      <c r="W6" s="172"/>
      <c r="X6" s="172"/>
      <c r="Y6" s="164" t="s">
        <v>7</v>
      </c>
      <c r="Z6" s="166" t="s">
        <v>16</v>
      </c>
      <c r="AA6" s="167"/>
      <c r="AB6" s="168"/>
    </row>
    <row r="7" spans="1:28" ht="115.5" customHeight="1" x14ac:dyDescent="0.25">
      <c r="A7" s="200"/>
      <c r="B7" s="173"/>
      <c r="C7" s="173"/>
      <c r="D7" s="203"/>
      <c r="E7" s="203"/>
      <c r="F7" s="165"/>
      <c r="G7" s="165"/>
      <c r="H7" s="165"/>
      <c r="I7" s="165"/>
      <c r="J7" s="173"/>
      <c r="K7" s="173"/>
      <c r="L7" s="3" t="s">
        <v>13</v>
      </c>
      <c r="M7" s="3" t="s">
        <v>17</v>
      </c>
      <c r="N7" s="173"/>
      <c r="O7" s="173"/>
      <c r="P7" s="3" t="s">
        <v>13</v>
      </c>
      <c r="Q7" s="3" t="s">
        <v>17</v>
      </c>
      <c r="R7" s="183"/>
      <c r="S7" s="173"/>
      <c r="T7" s="3" t="s">
        <v>13</v>
      </c>
      <c r="U7" s="3" t="s">
        <v>17</v>
      </c>
      <c r="V7" s="179"/>
      <c r="W7" s="173"/>
      <c r="X7" s="173"/>
      <c r="Y7" s="165"/>
      <c r="Z7" s="3" t="s">
        <v>18</v>
      </c>
      <c r="AA7" s="3" t="s">
        <v>19</v>
      </c>
      <c r="AB7" s="4" t="s">
        <v>165</v>
      </c>
    </row>
    <row r="8" spans="1:28" ht="24.95" customHeight="1" x14ac:dyDescent="0.25">
      <c r="A8" s="5">
        <v>2</v>
      </c>
      <c r="B8" s="6">
        <v>2</v>
      </c>
      <c r="C8" s="6">
        <v>1</v>
      </c>
      <c r="D8" s="6" t="s">
        <v>20</v>
      </c>
      <c r="E8" s="6" t="s">
        <v>20</v>
      </c>
      <c r="F8" s="141" t="s">
        <v>21</v>
      </c>
      <c r="G8" s="142"/>
      <c r="H8" s="142"/>
      <c r="I8" s="142"/>
      <c r="J8" s="142"/>
      <c r="K8" s="142"/>
      <c r="L8" s="142"/>
      <c r="M8" s="142"/>
      <c r="N8" s="142"/>
      <c r="O8" s="142"/>
      <c r="P8" s="142"/>
      <c r="Q8" s="142"/>
      <c r="R8" s="142"/>
      <c r="S8" s="142"/>
      <c r="T8" s="142"/>
      <c r="U8" s="142"/>
      <c r="V8" s="142"/>
      <c r="W8" s="142"/>
      <c r="X8" s="142"/>
      <c r="Y8" s="142"/>
      <c r="Z8" s="142"/>
      <c r="AA8" s="142"/>
      <c r="AB8" s="143"/>
    </row>
    <row r="9" spans="1:28" ht="22.9" customHeight="1" x14ac:dyDescent="0.25">
      <c r="A9" s="5">
        <v>2</v>
      </c>
      <c r="B9" s="6">
        <v>2</v>
      </c>
      <c r="C9" s="6">
        <v>1</v>
      </c>
      <c r="D9" s="7">
        <v>1</v>
      </c>
      <c r="E9" s="7" t="s">
        <v>20</v>
      </c>
      <c r="F9" s="138" t="s">
        <v>22</v>
      </c>
      <c r="G9" s="139"/>
      <c r="H9" s="139"/>
      <c r="I9" s="139"/>
      <c r="J9" s="139"/>
      <c r="K9" s="139"/>
      <c r="L9" s="139"/>
      <c r="M9" s="139"/>
      <c r="N9" s="139"/>
      <c r="O9" s="139"/>
      <c r="P9" s="139"/>
      <c r="Q9" s="139"/>
      <c r="R9" s="139"/>
      <c r="S9" s="139"/>
      <c r="T9" s="139"/>
      <c r="U9" s="139"/>
      <c r="V9" s="139"/>
      <c r="W9" s="139"/>
      <c r="X9" s="139"/>
      <c r="Y9" s="139"/>
      <c r="Z9" s="139"/>
      <c r="AA9" s="139"/>
      <c r="AB9" s="140"/>
    </row>
    <row r="10" spans="1:28" ht="45.2" hidden="1" customHeight="1" x14ac:dyDescent="0.25">
      <c r="A10" s="120"/>
      <c r="B10" s="123"/>
      <c r="C10" s="123"/>
      <c r="D10" s="126"/>
      <c r="E10" s="113"/>
      <c r="F10" s="113" t="s">
        <v>164</v>
      </c>
      <c r="G10" s="112" t="s">
        <v>23</v>
      </c>
      <c r="H10" s="112" t="s">
        <v>170</v>
      </c>
      <c r="I10" s="112" t="s">
        <v>56</v>
      </c>
      <c r="J10" s="132" t="s">
        <v>25</v>
      </c>
      <c r="K10" s="117">
        <v>0</v>
      </c>
      <c r="L10" s="117">
        <v>0</v>
      </c>
      <c r="M10" s="117">
        <v>0</v>
      </c>
      <c r="N10" s="117">
        <v>0</v>
      </c>
      <c r="O10" s="117">
        <v>0</v>
      </c>
      <c r="P10" s="117">
        <v>0</v>
      </c>
      <c r="Q10" s="117">
        <v>0</v>
      </c>
      <c r="R10" s="117">
        <v>0</v>
      </c>
      <c r="S10" s="117">
        <v>0</v>
      </c>
      <c r="T10" s="117">
        <v>0</v>
      </c>
      <c r="U10" s="117">
        <v>0</v>
      </c>
      <c r="V10" s="117">
        <v>0</v>
      </c>
      <c r="W10" s="117">
        <v>10</v>
      </c>
      <c r="X10" s="117">
        <v>50</v>
      </c>
      <c r="Y10" s="8" t="s">
        <v>26</v>
      </c>
      <c r="Z10" s="10">
        <v>0</v>
      </c>
      <c r="AA10" s="10">
        <v>0</v>
      </c>
      <c r="AB10" s="10">
        <v>50</v>
      </c>
    </row>
    <row r="11" spans="1:28" ht="45.2" hidden="1" customHeight="1" x14ac:dyDescent="0.25">
      <c r="A11" s="120"/>
      <c r="B11" s="123"/>
      <c r="C11" s="123"/>
      <c r="D11" s="126"/>
      <c r="E11" s="113"/>
      <c r="F11" s="113"/>
      <c r="G11" s="113"/>
      <c r="H11" s="113"/>
      <c r="I11" s="113"/>
      <c r="J11" s="133"/>
      <c r="K11" s="118"/>
      <c r="L11" s="118"/>
      <c r="M11" s="118"/>
      <c r="N11" s="118"/>
      <c r="O11" s="118"/>
      <c r="P11" s="118"/>
      <c r="Q11" s="118"/>
      <c r="R11" s="118"/>
      <c r="S11" s="118"/>
      <c r="T11" s="118"/>
      <c r="U11" s="118"/>
      <c r="V11" s="118"/>
      <c r="W11" s="118"/>
      <c r="X11" s="118"/>
      <c r="Y11" s="8" t="s">
        <v>27</v>
      </c>
      <c r="Z11" s="10">
        <v>0</v>
      </c>
      <c r="AA11" s="10">
        <v>1</v>
      </c>
      <c r="AB11" s="10">
        <v>0</v>
      </c>
    </row>
    <row r="12" spans="1:28" ht="45.2" hidden="1" customHeight="1" thickBot="1" x14ac:dyDescent="0.3">
      <c r="A12" s="120"/>
      <c r="B12" s="123"/>
      <c r="C12" s="123"/>
      <c r="D12" s="126"/>
      <c r="E12" s="113"/>
      <c r="F12" s="113"/>
      <c r="G12" s="114"/>
      <c r="H12" s="114"/>
      <c r="I12" s="114"/>
      <c r="J12" s="11" t="s">
        <v>28</v>
      </c>
      <c r="K12" s="11">
        <f>SUM(K10)</f>
        <v>0</v>
      </c>
      <c r="L12" s="11">
        <f t="shared" ref="L12:X12" si="0">SUM(L10)</f>
        <v>0</v>
      </c>
      <c r="M12" s="11">
        <f t="shared" si="0"/>
        <v>0</v>
      </c>
      <c r="N12" s="11">
        <f t="shared" si="0"/>
        <v>0</v>
      </c>
      <c r="O12" s="11">
        <f t="shared" si="0"/>
        <v>0</v>
      </c>
      <c r="P12" s="11">
        <f t="shared" si="0"/>
        <v>0</v>
      </c>
      <c r="Q12" s="11">
        <f t="shared" si="0"/>
        <v>0</v>
      </c>
      <c r="R12" s="11">
        <f t="shared" si="0"/>
        <v>0</v>
      </c>
      <c r="S12" s="11">
        <f t="shared" si="0"/>
        <v>0</v>
      </c>
      <c r="T12" s="11">
        <f t="shared" si="0"/>
        <v>0</v>
      </c>
      <c r="U12" s="11">
        <f t="shared" si="0"/>
        <v>0</v>
      </c>
      <c r="V12" s="11">
        <f t="shared" si="0"/>
        <v>0</v>
      </c>
      <c r="W12" s="11">
        <f t="shared" si="0"/>
        <v>10</v>
      </c>
      <c r="X12" s="11">
        <f t="shared" si="0"/>
        <v>50</v>
      </c>
      <c r="Y12" s="109" t="s">
        <v>20</v>
      </c>
      <c r="Z12" s="110"/>
      <c r="AA12" s="110"/>
      <c r="AB12" s="111"/>
    </row>
    <row r="13" spans="1:28" ht="19.7" hidden="1" customHeight="1" x14ac:dyDescent="0.25">
      <c r="A13" s="120"/>
      <c r="B13" s="123"/>
      <c r="C13" s="123"/>
      <c r="D13" s="126"/>
      <c r="E13" s="113"/>
      <c r="F13" s="113"/>
      <c r="G13" s="112" t="s">
        <v>29</v>
      </c>
      <c r="H13" s="112" t="s">
        <v>171</v>
      </c>
      <c r="I13" s="112" t="s">
        <v>24</v>
      </c>
      <c r="J13" s="9" t="s">
        <v>30</v>
      </c>
      <c r="K13" s="10">
        <v>0</v>
      </c>
      <c r="L13" s="10">
        <v>0</v>
      </c>
      <c r="M13" s="10">
        <v>0</v>
      </c>
      <c r="N13" s="10">
        <v>0</v>
      </c>
      <c r="O13" s="10">
        <v>0</v>
      </c>
      <c r="P13" s="10">
        <v>0</v>
      </c>
      <c r="Q13" s="10">
        <v>0</v>
      </c>
      <c r="R13" s="10">
        <v>0</v>
      </c>
      <c r="S13" s="10">
        <v>0</v>
      </c>
      <c r="T13" s="10">
        <v>0</v>
      </c>
      <c r="U13" s="10">
        <v>0</v>
      </c>
      <c r="V13" s="10">
        <v>0</v>
      </c>
      <c r="W13" s="10">
        <v>0</v>
      </c>
      <c r="X13" s="10">
        <v>0</v>
      </c>
      <c r="Y13" s="8" t="s">
        <v>31</v>
      </c>
      <c r="Z13" s="10">
        <v>100</v>
      </c>
      <c r="AA13" s="10">
        <v>0</v>
      </c>
      <c r="AB13" s="10">
        <v>0</v>
      </c>
    </row>
    <row r="14" spans="1:28" ht="45.2" customHeight="1" thickBot="1" x14ac:dyDescent="0.3">
      <c r="A14" s="120"/>
      <c r="B14" s="123"/>
      <c r="C14" s="123"/>
      <c r="D14" s="126"/>
      <c r="E14" s="113"/>
      <c r="F14" s="113"/>
      <c r="G14" s="113"/>
      <c r="H14" s="113"/>
      <c r="I14" s="113"/>
      <c r="J14" s="9" t="s">
        <v>25</v>
      </c>
      <c r="K14" s="58">
        <v>120</v>
      </c>
      <c r="L14" s="58">
        <v>30</v>
      </c>
      <c r="M14" s="58">
        <v>0</v>
      </c>
      <c r="N14" s="58">
        <v>90</v>
      </c>
      <c r="O14" s="58">
        <v>250</v>
      </c>
      <c r="P14" s="58">
        <v>0</v>
      </c>
      <c r="Q14" s="58">
        <v>0</v>
      </c>
      <c r="R14" s="58">
        <v>250</v>
      </c>
      <c r="S14" s="58">
        <v>252.1</v>
      </c>
      <c r="T14" s="58">
        <v>240</v>
      </c>
      <c r="U14" s="58"/>
      <c r="V14" s="58">
        <v>12.1</v>
      </c>
      <c r="W14" s="58">
        <v>20</v>
      </c>
      <c r="X14" s="58">
        <v>0</v>
      </c>
      <c r="Y14" s="8" t="s">
        <v>32</v>
      </c>
      <c r="Z14" s="10">
        <v>1</v>
      </c>
      <c r="AA14" s="10">
        <v>0</v>
      </c>
      <c r="AB14" s="10">
        <v>0</v>
      </c>
    </row>
    <row r="15" spans="1:28" ht="45.2" customHeight="1" thickBot="1" x14ac:dyDescent="0.3">
      <c r="A15" s="120"/>
      <c r="B15" s="123"/>
      <c r="C15" s="123"/>
      <c r="D15" s="126"/>
      <c r="E15" s="113"/>
      <c r="F15" s="113"/>
      <c r="G15" s="114"/>
      <c r="H15" s="114"/>
      <c r="I15" s="114"/>
      <c r="J15" s="11" t="s">
        <v>28</v>
      </c>
      <c r="K15" s="59">
        <f>SUM(K14)</f>
        <v>120</v>
      </c>
      <c r="L15" s="59">
        <f t="shared" ref="L15:X15" si="1">SUM(L14)</f>
        <v>30</v>
      </c>
      <c r="M15" s="59">
        <f t="shared" si="1"/>
        <v>0</v>
      </c>
      <c r="N15" s="59">
        <f t="shared" si="1"/>
        <v>90</v>
      </c>
      <c r="O15" s="59">
        <f t="shared" si="1"/>
        <v>250</v>
      </c>
      <c r="P15" s="59">
        <f t="shared" si="1"/>
        <v>0</v>
      </c>
      <c r="Q15" s="59">
        <f t="shared" si="1"/>
        <v>0</v>
      </c>
      <c r="R15" s="59">
        <f t="shared" si="1"/>
        <v>250</v>
      </c>
      <c r="S15" s="59">
        <f t="shared" si="1"/>
        <v>252.1</v>
      </c>
      <c r="T15" s="59">
        <f t="shared" si="1"/>
        <v>240</v>
      </c>
      <c r="U15" s="59">
        <f t="shared" si="1"/>
        <v>0</v>
      </c>
      <c r="V15" s="59">
        <f t="shared" si="1"/>
        <v>12.1</v>
      </c>
      <c r="W15" s="59">
        <f t="shared" si="1"/>
        <v>20</v>
      </c>
      <c r="X15" s="59">
        <f t="shared" si="1"/>
        <v>0</v>
      </c>
      <c r="Y15" s="109" t="s">
        <v>20</v>
      </c>
      <c r="Z15" s="110"/>
      <c r="AA15" s="110"/>
      <c r="AB15" s="111"/>
    </row>
    <row r="16" spans="1:28" ht="45.2" customHeight="1" thickBot="1" x14ac:dyDescent="0.3">
      <c r="A16" s="120"/>
      <c r="B16" s="123"/>
      <c r="C16" s="123"/>
      <c r="D16" s="126"/>
      <c r="E16" s="113"/>
      <c r="F16" s="113"/>
      <c r="G16" s="113" t="s">
        <v>33</v>
      </c>
      <c r="H16" s="113" t="s">
        <v>172</v>
      </c>
      <c r="I16" s="113" t="s">
        <v>56</v>
      </c>
      <c r="J16" s="9" t="s">
        <v>25</v>
      </c>
      <c r="K16" s="58">
        <v>0</v>
      </c>
      <c r="L16" s="58">
        <v>0</v>
      </c>
      <c r="M16" s="58">
        <v>0</v>
      </c>
      <c r="N16" s="58">
        <v>0</v>
      </c>
      <c r="O16" s="58">
        <v>58</v>
      </c>
      <c r="P16" s="58">
        <v>58</v>
      </c>
      <c r="Q16" s="58">
        <v>0</v>
      </c>
      <c r="R16" s="58">
        <v>0</v>
      </c>
      <c r="S16" s="58">
        <v>0</v>
      </c>
      <c r="T16" s="58">
        <v>0</v>
      </c>
      <c r="U16" s="58">
        <v>0</v>
      </c>
      <c r="V16" s="58">
        <v>0</v>
      </c>
      <c r="W16" s="58">
        <v>8</v>
      </c>
      <c r="X16" s="58">
        <v>5</v>
      </c>
      <c r="Y16" s="8" t="s">
        <v>34</v>
      </c>
      <c r="Z16" s="10">
        <v>50</v>
      </c>
      <c r="AA16" s="10">
        <v>50</v>
      </c>
      <c r="AB16" s="10">
        <v>0</v>
      </c>
    </row>
    <row r="17" spans="1:28" ht="45.2" customHeight="1" x14ac:dyDescent="0.25">
      <c r="A17" s="120"/>
      <c r="B17" s="123"/>
      <c r="C17" s="123"/>
      <c r="D17" s="126"/>
      <c r="E17" s="113"/>
      <c r="F17" s="113"/>
      <c r="G17" s="114"/>
      <c r="H17" s="114"/>
      <c r="I17" s="114"/>
      <c r="J17" s="36" t="s">
        <v>28</v>
      </c>
      <c r="K17" s="60">
        <f t="shared" ref="K17:X17" si="2">SUM(K16:K16)</f>
        <v>0</v>
      </c>
      <c r="L17" s="60">
        <f t="shared" si="2"/>
        <v>0</v>
      </c>
      <c r="M17" s="60">
        <f t="shared" si="2"/>
        <v>0</v>
      </c>
      <c r="N17" s="60">
        <f t="shared" si="2"/>
        <v>0</v>
      </c>
      <c r="O17" s="60">
        <f t="shared" si="2"/>
        <v>58</v>
      </c>
      <c r="P17" s="60">
        <f t="shared" si="2"/>
        <v>58</v>
      </c>
      <c r="Q17" s="60">
        <f t="shared" si="2"/>
        <v>0</v>
      </c>
      <c r="R17" s="60">
        <f t="shared" si="2"/>
        <v>0</v>
      </c>
      <c r="S17" s="60">
        <f t="shared" si="2"/>
        <v>0</v>
      </c>
      <c r="T17" s="60">
        <f t="shared" si="2"/>
        <v>0</v>
      </c>
      <c r="U17" s="60">
        <f t="shared" si="2"/>
        <v>0</v>
      </c>
      <c r="V17" s="60">
        <f t="shared" si="2"/>
        <v>0</v>
      </c>
      <c r="W17" s="60">
        <f t="shared" si="2"/>
        <v>8</v>
      </c>
      <c r="X17" s="60">
        <f t="shared" si="2"/>
        <v>5</v>
      </c>
      <c r="Y17" s="195" t="s">
        <v>20</v>
      </c>
      <c r="Z17" s="196"/>
      <c r="AA17" s="196"/>
      <c r="AB17" s="197"/>
    </row>
    <row r="18" spans="1:28" ht="45.2" customHeight="1" x14ac:dyDescent="0.25">
      <c r="A18" s="120"/>
      <c r="B18" s="123"/>
      <c r="C18" s="123"/>
      <c r="D18" s="126"/>
      <c r="E18" s="113"/>
      <c r="F18" s="113"/>
      <c r="G18" s="192" t="s">
        <v>281</v>
      </c>
      <c r="H18" s="189" t="s">
        <v>283</v>
      </c>
      <c r="I18" s="186" t="s">
        <v>56</v>
      </c>
      <c r="J18" s="38" t="s">
        <v>30</v>
      </c>
      <c r="K18" s="61">
        <v>0</v>
      </c>
      <c r="L18" s="61">
        <v>0</v>
      </c>
      <c r="M18" s="61">
        <v>0</v>
      </c>
      <c r="N18" s="61">
        <v>0</v>
      </c>
      <c r="O18" s="61">
        <v>22.64</v>
      </c>
      <c r="P18" s="61">
        <v>22.64</v>
      </c>
      <c r="Q18" s="61">
        <v>0</v>
      </c>
      <c r="R18" s="61">
        <v>0</v>
      </c>
      <c r="S18" s="61">
        <v>0</v>
      </c>
      <c r="T18" s="61">
        <v>0</v>
      </c>
      <c r="U18" s="61">
        <v>0</v>
      </c>
      <c r="V18" s="61">
        <v>0</v>
      </c>
      <c r="W18" s="61">
        <v>0</v>
      </c>
      <c r="X18" s="61">
        <v>0</v>
      </c>
      <c r="Y18" s="184" t="s">
        <v>166</v>
      </c>
      <c r="Z18" s="184">
        <v>100</v>
      </c>
      <c r="AA18" s="184">
        <v>0</v>
      </c>
      <c r="AB18" s="184">
        <v>0</v>
      </c>
    </row>
    <row r="19" spans="1:28" ht="45.2" customHeight="1" thickBot="1" x14ac:dyDescent="0.3">
      <c r="A19" s="120"/>
      <c r="B19" s="123"/>
      <c r="C19" s="123"/>
      <c r="D19" s="126"/>
      <c r="E19" s="113"/>
      <c r="F19" s="113"/>
      <c r="G19" s="193"/>
      <c r="H19" s="190"/>
      <c r="I19" s="187"/>
      <c r="J19" s="37" t="s">
        <v>25</v>
      </c>
      <c r="K19" s="62">
        <v>0</v>
      </c>
      <c r="L19" s="62">
        <v>0</v>
      </c>
      <c r="M19" s="62">
        <v>0</v>
      </c>
      <c r="N19" s="62">
        <v>0</v>
      </c>
      <c r="O19" s="62">
        <v>0.46</v>
      </c>
      <c r="P19" s="62">
        <v>0.46</v>
      </c>
      <c r="Q19" s="62">
        <v>0</v>
      </c>
      <c r="R19" s="62">
        <v>0</v>
      </c>
      <c r="S19" s="62">
        <v>0</v>
      </c>
      <c r="T19" s="62">
        <v>0</v>
      </c>
      <c r="U19" s="62">
        <v>0</v>
      </c>
      <c r="V19" s="62">
        <v>0</v>
      </c>
      <c r="W19" s="62">
        <v>0</v>
      </c>
      <c r="X19" s="62">
        <v>0</v>
      </c>
      <c r="Y19" s="185"/>
      <c r="Z19" s="185"/>
      <c r="AA19" s="185"/>
      <c r="AB19" s="185"/>
    </row>
    <row r="20" spans="1:28" s="39" customFormat="1" ht="45.2" customHeight="1" thickBot="1" x14ac:dyDescent="0.3">
      <c r="A20" s="120"/>
      <c r="B20" s="123"/>
      <c r="C20" s="123"/>
      <c r="D20" s="126"/>
      <c r="E20" s="113"/>
      <c r="F20" s="113"/>
      <c r="G20" s="194"/>
      <c r="H20" s="191"/>
      <c r="I20" s="188"/>
      <c r="J20" s="11"/>
      <c r="K20" s="59">
        <f>SUM(K18:K19)</f>
        <v>0</v>
      </c>
      <c r="L20" s="59">
        <f t="shared" ref="L20:X20" si="3">SUM(L18:L19)</f>
        <v>0</v>
      </c>
      <c r="M20" s="59">
        <f t="shared" si="3"/>
        <v>0</v>
      </c>
      <c r="N20" s="59">
        <f t="shared" si="3"/>
        <v>0</v>
      </c>
      <c r="O20" s="59">
        <f t="shared" si="3"/>
        <v>23.1</v>
      </c>
      <c r="P20" s="59">
        <f t="shared" si="3"/>
        <v>23.1</v>
      </c>
      <c r="Q20" s="59">
        <f t="shared" si="3"/>
        <v>0</v>
      </c>
      <c r="R20" s="59">
        <f t="shared" si="3"/>
        <v>0</v>
      </c>
      <c r="S20" s="59">
        <f t="shared" si="3"/>
        <v>0</v>
      </c>
      <c r="T20" s="59">
        <f t="shared" si="3"/>
        <v>0</v>
      </c>
      <c r="U20" s="59">
        <f t="shared" si="3"/>
        <v>0</v>
      </c>
      <c r="V20" s="59">
        <f t="shared" si="3"/>
        <v>0</v>
      </c>
      <c r="W20" s="59">
        <f t="shared" si="3"/>
        <v>0</v>
      </c>
      <c r="X20" s="59">
        <f t="shared" si="3"/>
        <v>0</v>
      </c>
      <c r="Y20" s="33"/>
      <c r="Z20" s="34"/>
      <c r="AA20" s="34"/>
      <c r="AB20" s="35"/>
    </row>
    <row r="21" spans="1:28" ht="45.2" customHeight="1" thickBot="1" x14ac:dyDescent="0.3">
      <c r="A21" s="121"/>
      <c r="B21" s="124"/>
      <c r="C21" s="124"/>
      <c r="D21" s="127"/>
      <c r="E21" s="114"/>
      <c r="F21" s="114"/>
      <c r="G21" s="162" t="s">
        <v>35</v>
      </c>
      <c r="H21" s="163"/>
      <c r="I21" s="163"/>
      <c r="J21" s="99"/>
      <c r="K21" s="63">
        <f>SUM(K17+K15+K12+K20)</f>
        <v>120</v>
      </c>
      <c r="L21" s="63">
        <f t="shared" ref="L21:X21" si="4">SUM(L17+L15+L12+L20)</f>
        <v>30</v>
      </c>
      <c r="M21" s="63">
        <f t="shared" si="4"/>
        <v>0</v>
      </c>
      <c r="N21" s="63">
        <f t="shared" si="4"/>
        <v>90</v>
      </c>
      <c r="O21" s="63">
        <f t="shared" si="4"/>
        <v>331.1</v>
      </c>
      <c r="P21" s="63">
        <f t="shared" si="4"/>
        <v>81.099999999999994</v>
      </c>
      <c r="Q21" s="63">
        <f t="shared" si="4"/>
        <v>0</v>
      </c>
      <c r="R21" s="63">
        <f t="shared" si="4"/>
        <v>250</v>
      </c>
      <c r="S21" s="63">
        <f t="shared" si="4"/>
        <v>252.1</v>
      </c>
      <c r="T21" s="63">
        <f t="shared" si="4"/>
        <v>240</v>
      </c>
      <c r="U21" s="63">
        <f t="shared" si="4"/>
        <v>0</v>
      </c>
      <c r="V21" s="63">
        <f t="shared" si="4"/>
        <v>12.1</v>
      </c>
      <c r="W21" s="63">
        <f t="shared" si="4"/>
        <v>38</v>
      </c>
      <c r="X21" s="63">
        <f t="shared" si="4"/>
        <v>55</v>
      </c>
      <c r="Y21" s="100" t="s">
        <v>20</v>
      </c>
      <c r="Z21" s="101"/>
      <c r="AA21" s="101"/>
      <c r="AB21" s="102"/>
    </row>
    <row r="22" spans="1:28" ht="120" customHeight="1" thickBot="1" x14ac:dyDescent="0.3">
      <c r="A22" s="120"/>
      <c r="B22" s="123"/>
      <c r="C22" s="123"/>
      <c r="D22" s="126"/>
      <c r="E22" s="113"/>
      <c r="F22" s="113" t="s">
        <v>151</v>
      </c>
      <c r="G22" s="112" t="s">
        <v>36</v>
      </c>
      <c r="H22" s="112" t="s">
        <v>173</v>
      </c>
      <c r="I22" s="112" t="s">
        <v>37</v>
      </c>
      <c r="J22" s="9" t="s">
        <v>25</v>
      </c>
      <c r="K22" s="58">
        <v>2</v>
      </c>
      <c r="L22" s="58">
        <v>2</v>
      </c>
      <c r="M22" s="58">
        <v>0</v>
      </c>
      <c r="N22" s="58">
        <v>0</v>
      </c>
      <c r="O22" s="58">
        <v>94.4</v>
      </c>
      <c r="P22" s="58">
        <v>94.4</v>
      </c>
      <c r="Q22" s="58">
        <v>0</v>
      </c>
      <c r="R22" s="58">
        <v>0</v>
      </c>
      <c r="S22" s="58">
        <f>[1]Lapas1!E43</f>
        <v>6.5</v>
      </c>
      <c r="T22" s="58">
        <f>[1]Lapas1!F43</f>
        <v>6.5</v>
      </c>
      <c r="U22" s="58">
        <f>[1]Lapas1!G43</f>
        <v>0</v>
      </c>
      <c r="V22" s="58">
        <f>[1]Lapas1!H43</f>
        <v>0</v>
      </c>
      <c r="W22" s="58">
        <v>10</v>
      </c>
      <c r="X22" s="58">
        <v>20</v>
      </c>
      <c r="Y22" s="8" t="s">
        <v>282</v>
      </c>
      <c r="Z22" s="10">
        <v>4</v>
      </c>
      <c r="AA22" s="10">
        <v>0</v>
      </c>
      <c r="AB22" s="10">
        <v>0</v>
      </c>
    </row>
    <row r="23" spans="1:28" ht="45.2" customHeight="1" thickBot="1" x14ac:dyDescent="0.3">
      <c r="A23" s="120"/>
      <c r="B23" s="123"/>
      <c r="C23" s="123"/>
      <c r="D23" s="126"/>
      <c r="E23" s="113"/>
      <c r="F23" s="113"/>
      <c r="G23" s="114"/>
      <c r="H23" s="114"/>
      <c r="I23" s="114"/>
      <c r="J23" s="11" t="s">
        <v>28</v>
      </c>
      <c r="K23" s="59">
        <f>K22</f>
        <v>2</v>
      </c>
      <c r="L23" s="59">
        <f t="shared" ref="L23:X23" si="5">L22</f>
        <v>2</v>
      </c>
      <c r="M23" s="59">
        <f t="shared" si="5"/>
        <v>0</v>
      </c>
      <c r="N23" s="59">
        <f t="shared" si="5"/>
        <v>0</v>
      </c>
      <c r="O23" s="59">
        <f t="shared" si="5"/>
        <v>94.4</v>
      </c>
      <c r="P23" s="59">
        <f t="shared" si="5"/>
        <v>94.4</v>
      </c>
      <c r="Q23" s="59">
        <f t="shared" si="5"/>
        <v>0</v>
      </c>
      <c r="R23" s="59">
        <f t="shared" si="5"/>
        <v>0</v>
      </c>
      <c r="S23" s="59">
        <f t="shared" si="5"/>
        <v>6.5</v>
      </c>
      <c r="T23" s="59">
        <f t="shared" si="5"/>
        <v>6.5</v>
      </c>
      <c r="U23" s="59">
        <f t="shared" si="5"/>
        <v>0</v>
      </c>
      <c r="V23" s="59">
        <f t="shared" si="5"/>
        <v>0</v>
      </c>
      <c r="W23" s="59">
        <f t="shared" si="5"/>
        <v>10</v>
      </c>
      <c r="X23" s="59">
        <f t="shared" si="5"/>
        <v>20</v>
      </c>
      <c r="Y23" s="109" t="s">
        <v>20</v>
      </c>
      <c r="Z23" s="110"/>
      <c r="AA23" s="110"/>
      <c r="AB23" s="111"/>
    </row>
    <row r="24" spans="1:28" ht="45.2" customHeight="1" thickBot="1" x14ac:dyDescent="0.3">
      <c r="A24" s="121"/>
      <c r="B24" s="124"/>
      <c r="C24" s="124"/>
      <c r="D24" s="127"/>
      <c r="E24" s="114"/>
      <c r="F24" s="114"/>
      <c r="G24" s="97" t="s">
        <v>35</v>
      </c>
      <c r="H24" s="98"/>
      <c r="I24" s="98"/>
      <c r="J24" s="99"/>
      <c r="K24" s="63">
        <f>K23</f>
        <v>2</v>
      </c>
      <c r="L24" s="63">
        <f t="shared" ref="L24:X24" si="6">L23</f>
        <v>2</v>
      </c>
      <c r="M24" s="63">
        <f t="shared" si="6"/>
        <v>0</v>
      </c>
      <c r="N24" s="63">
        <f t="shared" si="6"/>
        <v>0</v>
      </c>
      <c r="O24" s="63">
        <f>O23</f>
        <v>94.4</v>
      </c>
      <c r="P24" s="63">
        <f t="shared" si="6"/>
        <v>94.4</v>
      </c>
      <c r="Q24" s="63">
        <f t="shared" si="6"/>
        <v>0</v>
      </c>
      <c r="R24" s="63">
        <f t="shared" si="6"/>
        <v>0</v>
      </c>
      <c r="S24" s="63">
        <f t="shared" si="6"/>
        <v>6.5</v>
      </c>
      <c r="T24" s="63">
        <f t="shared" si="6"/>
        <v>6.5</v>
      </c>
      <c r="U24" s="63">
        <f t="shared" si="6"/>
        <v>0</v>
      </c>
      <c r="V24" s="63">
        <f t="shared" si="6"/>
        <v>0</v>
      </c>
      <c r="W24" s="63">
        <f>W23</f>
        <v>10</v>
      </c>
      <c r="X24" s="63">
        <f t="shared" si="6"/>
        <v>20</v>
      </c>
      <c r="Y24" s="100" t="s">
        <v>20</v>
      </c>
      <c r="Z24" s="101"/>
      <c r="AA24" s="101"/>
      <c r="AB24" s="102"/>
    </row>
    <row r="25" spans="1:28" ht="45.2" customHeight="1" x14ac:dyDescent="0.25">
      <c r="A25" s="119">
        <v>2</v>
      </c>
      <c r="B25" s="122">
        <v>2</v>
      </c>
      <c r="C25" s="122">
        <v>1</v>
      </c>
      <c r="D25" s="125">
        <v>1</v>
      </c>
      <c r="E25" s="112">
        <v>6</v>
      </c>
      <c r="F25" s="112" t="s">
        <v>38</v>
      </c>
      <c r="G25" s="112" t="s">
        <v>39</v>
      </c>
      <c r="H25" s="112" t="s">
        <v>174</v>
      </c>
      <c r="I25" s="112" t="s">
        <v>40</v>
      </c>
      <c r="J25" s="9" t="s">
        <v>25</v>
      </c>
      <c r="K25" s="58">
        <v>0</v>
      </c>
      <c r="L25" s="58">
        <v>0</v>
      </c>
      <c r="M25" s="58">
        <v>0</v>
      </c>
      <c r="N25" s="58">
        <v>0</v>
      </c>
      <c r="O25" s="58">
        <v>30</v>
      </c>
      <c r="P25" s="58">
        <v>30</v>
      </c>
      <c r="Q25" s="58">
        <v>0</v>
      </c>
      <c r="R25" s="58">
        <v>0</v>
      </c>
      <c r="S25" s="58">
        <v>0</v>
      </c>
      <c r="T25" s="58">
        <v>0</v>
      </c>
      <c r="U25" s="58">
        <v>0</v>
      </c>
      <c r="V25" s="58">
        <v>0</v>
      </c>
      <c r="W25" s="58">
        <v>12</v>
      </c>
      <c r="X25" s="58">
        <v>15</v>
      </c>
      <c r="Y25" s="8" t="s">
        <v>41</v>
      </c>
      <c r="Z25" s="10">
        <v>0</v>
      </c>
      <c r="AA25" s="10">
        <v>0</v>
      </c>
      <c r="AB25" s="10">
        <v>0</v>
      </c>
    </row>
    <row r="26" spans="1:28" ht="45.2" customHeight="1" x14ac:dyDescent="0.25">
      <c r="A26" s="120"/>
      <c r="B26" s="123"/>
      <c r="C26" s="123"/>
      <c r="D26" s="126"/>
      <c r="E26" s="113"/>
      <c r="F26" s="113"/>
      <c r="G26" s="113"/>
      <c r="H26" s="113"/>
      <c r="I26" s="113"/>
      <c r="J26" s="9" t="s">
        <v>42</v>
      </c>
      <c r="K26" s="58">
        <v>0</v>
      </c>
      <c r="L26" s="58">
        <v>0</v>
      </c>
      <c r="M26" s="58">
        <v>0</v>
      </c>
      <c r="N26" s="58">
        <v>0</v>
      </c>
      <c r="O26" s="58">
        <v>8</v>
      </c>
      <c r="P26" s="58">
        <v>8</v>
      </c>
      <c r="Q26" s="58">
        <v>0</v>
      </c>
      <c r="R26" s="58">
        <v>0</v>
      </c>
      <c r="S26" s="58">
        <v>0</v>
      </c>
      <c r="T26" s="58">
        <v>0</v>
      </c>
      <c r="U26" s="58">
        <v>0</v>
      </c>
      <c r="V26" s="58">
        <v>0</v>
      </c>
      <c r="W26" s="58">
        <v>0</v>
      </c>
      <c r="X26" s="58">
        <v>0</v>
      </c>
      <c r="Y26" s="8" t="s">
        <v>43</v>
      </c>
      <c r="Z26" s="10">
        <v>0</v>
      </c>
      <c r="AA26" s="10">
        <v>0</v>
      </c>
      <c r="AB26" s="10">
        <v>0</v>
      </c>
    </row>
    <row r="27" spans="1:28" ht="45.2" customHeight="1" thickBot="1" x14ac:dyDescent="0.3">
      <c r="A27" s="120"/>
      <c r="B27" s="123"/>
      <c r="C27" s="123"/>
      <c r="D27" s="126"/>
      <c r="E27" s="113"/>
      <c r="F27" s="113"/>
      <c r="G27" s="113"/>
      <c r="H27" s="113"/>
      <c r="I27" s="113"/>
      <c r="J27" s="9" t="s">
        <v>54</v>
      </c>
      <c r="K27" s="58">
        <v>0</v>
      </c>
      <c r="L27" s="58">
        <v>0</v>
      </c>
      <c r="M27" s="58">
        <v>0</v>
      </c>
      <c r="N27" s="58">
        <v>0</v>
      </c>
      <c r="O27" s="58">
        <v>0</v>
      </c>
      <c r="P27" s="58">
        <v>0</v>
      </c>
      <c r="Q27" s="58">
        <v>0</v>
      </c>
      <c r="R27" s="58">
        <v>0</v>
      </c>
      <c r="S27" s="58">
        <v>0</v>
      </c>
      <c r="T27" s="58">
        <v>0</v>
      </c>
      <c r="U27" s="58">
        <v>0</v>
      </c>
      <c r="V27" s="58">
        <v>0</v>
      </c>
      <c r="W27" s="58">
        <v>0</v>
      </c>
      <c r="X27" s="58">
        <v>0</v>
      </c>
      <c r="Y27" s="8" t="s">
        <v>44</v>
      </c>
      <c r="Z27" s="10">
        <v>2</v>
      </c>
      <c r="AA27" s="10">
        <v>1</v>
      </c>
      <c r="AB27" s="10">
        <v>1</v>
      </c>
    </row>
    <row r="28" spans="1:28" ht="45.2" customHeight="1" thickBot="1" x14ac:dyDescent="0.3">
      <c r="A28" s="120"/>
      <c r="B28" s="123"/>
      <c r="C28" s="123"/>
      <c r="D28" s="126"/>
      <c r="E28" s="113"/>
      <c r="F28" s="113"/>
      <c r="G28" s="114"/>
      <c r="H28" s="114"/>
      <c r="I28" s="114"/>
      <c r="J28" s="11" t="s">
        <v>28</v>
      </c>
      <c r="K28" s="59">
        <f>SUM(K25:K27)</f>
        <v>0</v>
      </c>
      <c r="L28" s="59">
        <f t="shared" ref="L28:X28" si="7">SUM(L25:L27)</f>
        <v>0</v>
      </c>
      <c r="M28" s="59">
        <f t="shared" si="7"/>
        <v>0</v>
      </c>
      <c r="N28" s="59">
        <f t="shared" si="7"/>
        <v>0</v>
      </c>
      <c r="O28" s="59">
        <f>SUM(O25:O27)</f>
        <v>38</v>
      </c>
      <c r="P28" s="59">
        <f t="shared" si="7"/>
        <v>38</v>
      </c>
      <c r="Q28" s="59">
        <f t="shared" si="7"/>
        <v>0</v>
      </c>
      <c r="R28" s="59">
        <f t="shared" si="7"/>
        <v>0</v>
      </c>
      <c r="S28" s="59">
        <f t="shared" si="7"/>
        <v>0</v>
      </c>
      <c r="T28" s="59">
        <f t="shared" si="7"/>
        <v>0</v>
      </c>
      <c r="U28" s="59">
        <f t="shared" si="7"/>
        <v>0</v>
      </c>
      <c r="V28" s="59">
        <f t="shared" si="7"/>
        <v>0</v>
      </c>
      <c r="W28" s="59">
        <f t="shared" si="7"/>
        <v>12</v>
      </c>
      <c r="X28" s="59">
        <f t="shared" si="7"/>
        <v>15</v>
      </c>
      <c r="Y28" s="109" t="s">
        <v>20</v>
      </c>
      <c r="Z28" s="110"/>
      <c r="AA28" s="110"/>
      <c r="AB28" s="111"/>
    </row>
    <row r="29" spans="1:28" ht="45.2" customHeight="1" thickBot="1" x14ac:dyDescent="0.3">
      <c r="A29" s="120"/>
      <c r="B29" s="123"/>
      <c r="C29" s="123"/>
      <c r="D29" s="126"/>
      <c r="E29" s="113"/>
      <c r="F29" s="113"/>
      <c r="G29" s="112" t="s">
        <v>45</v>
      </c>
      <c r="H29" s="112" t="s">
        <v>175</v>
      </c>
      <c r="I29" s="112" t="s">
        <v>46</v>
      </c>
      <c r="J29" s="9" t="s">
        <v>25</v>
      </c>
      <c r="K29" s="58">
        <v>2</v>
      </c>
      <c r="L29" s="58">
        <v>2</v>
      </c>
      <c r="M29" s="58">
        <v>0</v>
      </c>
      <c r="N29" s="58">
        <v>0</v>
      </c>
      <c r="O29" s="58">
        <v>14</v>
      </c>
      <c r="P29" s="58">
        <v>12</v>
      </c>
      <c r="Q29" s="58">
        <v>0</v>
      </c>
      <c r="R29" s="58">
        <v>2</v>
      </c>
      <c r="S29" s="58">
        <v>0</v>
      </c>
      <c r="T29" s="58">
        <v>0</v>
      </c>
      <c r="U29" s="58">
        <v>0</v>
      </c>
      <c r="V29" s="58">
        <v>0</v>
      </c>
      <c r="W29" s="58">
        <v>5</v>
      </c>
      <c r="X29" s="58">
        <v>5</v>
      </c>
      <c r="Y29" s="8" t="s">
        <v>47</v>
      </c>
      <c r="Z29" s="10">
        <v>70</v>
      </c>
      <c r="AA29" s="10">
        <v>100</v>
      </c>
      <c r="AB29" s="10">
        <v>0</v>
      </c>
    </row>
    <row r="30" spans="1:28" ht="45.2" customHeight="1" thickBot="1" x14ac:dyDescent="0.3">
      <c r="A30" s="120"/>
      <c r="B30" s="123"/>
      <c r="C30" s="123"/>
      <c r="D30" s="126"/>
      <c r="E30" s="113"/>
      <c r="F30" s="113"/>
      <c r="G30" s="114"/>
      <c r="H30" s="114"/>
      <c r="I30" s="114"/>
      <c r="J30" s="11" t="s">
        <v>28</v>
      </c>
      <c r="K30" s="59">
        <f>K29</f>
        <v>2</v>
      </c>
      <c r="L30" s="59">
        <f t="shared" ref="L30:X30" si="8">L29</f>
        <v>2</v>
      </c>
      <c r="M30" s="59">
        <f t="shared" si="8"/>
        <v>0</v>
      </c>
      <c r="N30" s="59">
        <f t="shared" si="8"/>
        <v>0</v>
      </c>
      <c r="O30" s="59">
        <f t="shared" si="8"/>
        <v>14</v>
      </c>
      <c r="P30" s="59">
        <f t="shared" si="8"/>
        <v>12</v>
      </c>
      <c r="Q30" s="59">
        <f t="shared" si="8"/>
        <v>0</v>
      </c>
      <c r="R30" s="59">
        <f t="shared" si="8"/>
        <v>2</v>
      </c>
      <c r="S30" s="59">
        <f t="shared" si="8"/>
        <v>0</v>
      </c>
      <c r="T30" s="59">
        <f t="shared" si="8"/>
        <v>0</v>
      </c>
      <c r="U30" s="59">
        <f t="shared" si="8"/>
        <v>0</v>
      </c>
      <c r="V30" s="59">
        <f t="shared" si="8"/>
        <v>0</v>
      </c>
      <c r="W30" s="59">
        <f t="shared" si="8"/>
        <v>5</v>
      </c>
      <c r="X30" s="59">
        <f t="shared" si="8"/>
        <v>5</v>
      </c>
      <c r="Y30" s="109" t="s">
        <v>20</v>
      </c>
      <c r="Z30" s="110"/>
      <c r="AA30" s="110"/>
      <c r="AB30" s="111"/>
    </row>
    <row r="31" spans="1:28" ht="45.2" customHeight="1" thickBot="1" x14ac:dyDescent="0.3">
      <c r="A31" s="121"/>
      <c r="B31" s="124"/>
      <c r="C31" s="124"/>
      <c r="D31" s="127"/>
      <c r="E31" s="114"/>
      <c r="F31" s="114"/>
      <c r="G31" s="97" t="s">
        <v>35</v>
      </c>
      <c r="H31" s="98"/>
      <c r="I31" s="98"/>
      <c r="J31" s="99"/>
      <c r="K31" s="63">
        <f>SUM(K30+K28)</f>
        <v>2</v>
      </c>
      <c r="L31" s="63">
        <f t="shared" ref="L31:V31" si="9">SUM(L30+L28)</f>
        <v>2</v>
      </c>
      <c r="M31" s="63">
        <f t="shared" si="9"/>
        <v>0</v>
      </c>
      <c r="N31" s="63">
        <f t="shared" si="9"/>
        <v>0</v>
      </c>
      <c r="O31" s="63">
        <f>SUM(O30+O28)</f>
        <v>52</v>
      </c>
      <c r="P31" s="63">
        <f t="shared" si="9"/>
        <v>50</v>
      </c>
      <c r="Q31" s="63">
        <f t="shared" si="9"/>
        <v>0</v>
      </c>
      <c r="R31" s="63">
        <f t="shared" si="9"/>
        <v>2</v>
      </c>
      <c r="S31" s="63">
        <f t="shared" si="9"/>
        <v>0</v>
      </c>
      <c r="T31" s="63">
        <f t="shared" si="9"/>
        <v>0</v>
      </c>
      <c r="U31" s="63">
        <f t="shared" si="9"/>
        <v>0</v>
      </c>
      <c r="V31" s="63">
        <f t="shared" si="9"/>
        <v>0</v>
      </c>
      <c r="W31" s="63">
        <f>SUM(W30+W28)</f>
        <v>17</v>
      </c>
      <c r="X31" s="63">
        <f>SUM(X30+X28)</f>
        <v>20</v>
      </c>
      <c r="Y31" s="100" t="s">
        <v>20</v>
      </c>
      <c r="Z31" s="101"/>
      <c r="AA31" s="101"/>
      <c r="AB31" s="102"/>
    </row>
    <row r="32" spans="1:28" ht="45.2" customHeight="1" x14ac:dyDescent="0.25">
      <c r="A32" s="119">
        <v>2</v>
      </c>
      <c r="B32" s="122">
        <v>2</v>
      </c>
      <c r="C32" s="122">
        <v>1</v>
      </c>
      <c r="D32" s="125">
        <v>1</v>
      </c>
      <c r="E32" s="112">
        <v>7</v>
      </c>
      <c r="F32" s="112" t="s">
        <v>48</v>
      </c>
      <c r="G32" s="112" t="s">
        <v>49</v>
      </c>
      <c r="H32" s="112" t="s">
        <v>176</v>
      </c>
      <c r="I32" s="112" t="s">
        <v>37</v>
      </c>
      <c r="J32" s="9" t="s">
        <v>30</v>
      </c>
      <c r="K32" s="58">
        <v>0</v>
      </c>
      <c r="L32" s="58">
        <v>0</v>
      </c>
      <c r="M32" s="58">
        <v>0</v>
      </c>
      <c r="N32" s="58">
        <v>0</v>
      </c>
      <c r="O32" s="58">
        <v>0</v>
      </c>
      <c r="P32" s="58">
        <v>0</v>
      </c>
      <c r="Q32" s="58">
        <v>0</v>
      </c>
      <c r="R32" s="58">
        <v>0</v>
      </c>
      <c r="S32" s="58">
        <v>0</v>
      </c>
      <c r="T32" s="58">
        <v>0</v>
      </c>
      <c r="U32" s="58">
        <v>0</v>
      </c>
      <c r="V32" s="58">
        <v>0</v>
      </c>
      <c r="W32" s="58">
        <v>0</v>
      </c>
      <c r="X32" s="58">
        <v>0</v>
      </c>
      <c r="Y32" s="112" t="s">
        <v>50</v>
      </c>
      <c r="Z32" s="117">
        <v>11.3</v>
      </c>
      <c r="AA32" s="117">
        <v>10.199999999999999</v>
      </c>
      <c r="AB32" s="117">
        <v>10</v>
      </c>
    </row>
    <row r="33" spans="1:28" ht="45.2" customHeight="1" x14ac:dyDescent="0.25">
      <c r="A33" s="120"/>
      <c r="B33" s="123"/>
      <c r="C33" s="123"/>
      <c r="D33" s="126"/>
      <c r="E33" s="113"/>
      <c r="F33" s="113"/>
      <c r="G33" s="113"/>
      <c r="H33" s="113"/>
      <c r="I33" s="113"/>
      <c r="J33" s="9" t="s">
        <v>51</v>
      </c>
      <c r="K33" s="58">
        <v>0</v>
      </c>
      <c r="L33" s="58">
        <v>0</v>
      </c>
      <c r="M33" s="58">
        <v>0</v>
      </c>
      <c r="N33" s="58">
        <v>0</v>
      </c>
      <c r="O33" s="58">
        <v>0.6</v>
      </c>
      <c r="P33" s="58">
        <v>0.6</v>
      </c>
      <c r="Q33" s="58">
        <v>0</v>
      </c>
      <c r="R33" s="58">
        <v>0</v>
      </c>
      <c r="S33" s="58">
        <v>0</v>
      </c>
      <c r="T33" s="58">
        <v>0</v>
      </c>
      <c r="U33" s="58">
        <v>0</v>
      </c>
      <c r="V33" s="58">
        <v>0</v>
      </c>
      <c r="W33" s="58">
        <v>0</v>
      </c>
      <c r="X33" s="58">
        <v>0</v>
      </c>
      <c r="Y33" s="113"/>
      <c r="Z33" s="144"/>
      <c r="AA33" s="144"/>
      <c r="AB33" s="144"/>
    </row>
    <row r="34" spans="1:28" ht="45.2" customHeight="1" x14ac:dyDescent="0.25">
      <c r="A34" s="120"/>
      <c r="B34" s="123"/>
      <c r="C34" s="123"/>
      <c r="D34" s="126"/>
      <c r="E34" s="113"/>
      <c r="F34" s="113"/>
      <c r="G34" s="113"/>
      <c r="H34" s="113"/>
      <c r="I34" s="113"/>
      <c r="J34" s="9" t="s">
        <v>25</v>
      </c>
      <c r="K34" s="64">
        <f t="shared" ref="K34" si="10">L34+N34</f>
        <v>687.9</v>
      </c>
      <c r="L34" s="64">
        <v>687.9</v>
      </c>
      <c r="M34" s="64">
        <v>368.9</v>
      </c>
      <c r="N34" s="64">
        <v>0</v>
      </c>
      <c r="O34" s="64">
        <v>760.3</v>
      </c>
      <c r="P34" s="64">
        <v>760.3</v>
      </c>
      <c r="Q34" s="64">
        <v>470.8</v>
      </c>
      <c r="R34" s="58">
        <v>0</v>
      </c>
      <c r="S34" s="65">
        <v>727.5</v>
      </c>
      <c r="T34" s="65">
        <v>711.8</v>
      </c>
      <c r="U34" s="65">
        <v>517.79999999999995</v>
      </c>
      <c r="V34" s="64">
        <v>15.7</v>
      </c>
      <c r="W34" s="58">
        <v>1105</v>
      </c>
      <c r="X34" s="58">
        <v>1105</v>
      </c>
      <c r="Y34" s="113"/>
      <c r="Z34" s="144"/>
      <c r="AA34" s="144"/>
      <c r="AB34" s="144"/>
    </row>
    <row r="35" spans="1:28" ht="45.2" customHeight="1" x14ac:dyDescent="0.25">
      <c r="A35" s="120"/>
      <c r="B35" s="123"/>
      <c r="C35" s="123"/>
      <c r="D35" s="126"/>
      <c r="E35" s="113"/>
      <c r="F35" s="113"/>
      <c r="G35" s="113"/>
      <c r="H35" s="113"/>
      <c r="I35" s="113"/>
      <c r="J35" s="9" t="s">
        <v>52</v>
      </c>
      <c r="K35" s="64">
        <v>261.10000000000002</v>
      </c>
      <c r="L35" s="64">
        <v>261.10000000000002</v>
      </c>
      <c r="M35" s="64">
        <v>190.4</v>
      </c>
      <c r="N35" s="64">
        <v>0</v>
      </c>
      <c r="O35" s="58">
        <v>245.3</v>
      </c>
      <c r="P35" s="58">
        <v>245.3</v>
      </c>
      <c r="Q35" s="58">
        <v>239.2</v>
      </c>
      <c r="R35" s="58">
        <v>0</v>
      </c>
      <c r="S35" s="64">
        <f>[2]Lapas1!D30</f>
        <v>296</v>
      </c>
      <c r="T35" s="64">
        <f>[2]Lapas1!E30</f>
        <v>296</v>
      </c>
      <c r="U35" s="64">
        <f>[2]Lapas1!F30</f>
        <v>285.7</v>
      </c>
      <c r="V35" s="58">
        <f>[2]Lapas1!G30</f>
        <v>0</v>
      </c>
      <c r="W35" s="58">
        <v>260</v>
      </c>
      <c r="X35" s="58">
        <v>260</v>
      </c>
      <c r="Y35" s="113"/>
      <c r="Z35" s="144"/>
      <c r="AA35" s="144"/>
      <c r="AB35" s="144"/>
    </row>
    <row r="36" spans="1:28" ht="45.2" customHeight="1" x14ac:dyDescent="0.25">
      <c r="A36" s="120"/>
      <c r="B36" s="123"/>
      <c r="C36" s="123"/>
      <c r="D36" s="126"/>
      <c r="E36" s="113"/>
      <c r="F36" s="113"/>
      <c r="G36" s="113"/>
      <c r="H36" s="113"/>
      <c r="I36" s="113"/>
      <c r="J36" s="9" t="s">
        <v>42</v>
      </c>
      <c r="K36" s="58">
        <v>60</v>
      </c>
      <c r="L36" s="58">
        <v>45</v>
      </c>
      <c r="M36" s="58">
        <v>0</v>
      </c>
      <c r="N36" s="58">
        <v>15</v>
      </c>
      <c r="O36" s="58">
        <v>57</v>
      </c>
      <c r="P36" s="58">
        <v>52</v>
      </c>
      <c r="Q36" s="58">
        <v>10</v>
      </c>
      <c r="R36" s="58">
        <v>5</v>
      </c>
      <c r="S36" s="58">
        <f>[2]Lapas1!D31</f>
        <v>82.2</v>
      </c>
      <c r="T36" s="58">
        <f>[2]Lapas1!E31</f>
        <v>67.2</v>
      </c>
      <c r="U36" s="58">
        <f>[2]Lapas1!F31</f>
        <v>10</v>
      </c>
      <c r="V36" s="58">
        <f>[2]Lapas1!G31</f>
        <v>15</v>
      </c>
      <c r="W36" s="58">
        <v>85</v>
      </c>
      <c r="X36" s="58">
        <v>85</v>
      </c>
      <c r="Y36" s="113"/>
      <c r="Z36" s="144"/>
      <c r="AA36" s="144"/>
      <c r="AB36" s="144"/>
    </row>
    <row r="37" spans="1:28" ht="45.2" customHeight="1" x14ac:dyDescent="0.25">
      <c r="A37" s="120"/>
      <c r="B37" s="123"/>
      <c r="C37" s="123"/>
      <c r="D37" s="126"/>
      <c r="E37" s="113"/>
      <c r="F37" s="113"/>
      <c r="G37" s="113"/>
      <c r="H37" s="113"/>
      <c r="I37" s="113"/>
      <c r="J37" s="9" t="s">
        <v>53</v>
      </c>
      <c r="K37" s="58">
        <v>1.2</v>
      </c>
      <c r="L37" s="58">
        <v>1.2</v>
      </c>
      <c r="M37" s="58">
        <v>0</v>
      </c>
      <c r="N37" s="58">
        <v>0</v>
      </c>
      <c r="O37" s="58">
        <v>0</v>
      </c>
      <c r="P37" s="58">
        <v>0</v>
      </c>
      <c r="Q37" s="58">
        <v>0</v>
      </c>
      <c r="R37" s="58">
        <v>0</v>
      </c>
      <c r="S37" s="58">
        <v>0</v>
      </c>
      <c r="T37" s="58">
        <v>0</v>
      </c>
      <c r="U37" s="58">
        <v>0</v>
      </c>
      <c r="V37" s="58">
        <v>0</v>
      </c>
      <c r="W37" s="58">
        <v>0</v>
      </c>
      <c r="X37" s="58">
        <v>0</v>
      </c>
      <c r="Y37" s="113"/>
      <c r="Z37" s="144"/>
      <c r="AA37" s="144"/>
      <c r="AB37" s="144"/>
    </row>
    <row r="38" spans="1:28" ht="45.2" customHeight="1" thickBot="1" x14ac:dyDescent="0.3">
      <c r="A38" s="120"/>
      <c r="B38" s="123"/>
      <c r="C38" s="123"/>
      <c r="D38" s="126"/>
      <c r="E38" s="113"/>
      <c r="F38" s="113"/>
      <c r="G38" s="113"/>
      <c r="H38" s="113"/>
      <c r="I38" s="113"/>
      <c r="J38" s="9" t="s">
        <v>54</v>
      </c>
      <c r="K38" s="58">
        <v>0</v>
      </c>
      <c r="L38" s="58">
        <v>0</v>
      </c>
      <c r="M38" s="58">
        <v>0</v>
      </c>
      <c r="N38" s="58">
        <v>0</v>
      </c>
      <c r="O38" s="58">
        <v>8</v>
      </c>
      <c r="P38" s="58">
        <v>8</v>
      </c>
      <c r="Q38" s="58">
        <v>0.3</v>
      </c>
      <c r="R38" s="58">
        <v>0</v>
      </c>
      <c r="S38" s="58">
        <v>0</v>
      </c>
      <c r="T38" s="58">
        <v>0</v>
      </c>
      <c r="U38" s="58">
        <v>0</v>
      </c>
      <c r="V38" s="58">
        <v>0</v>
      </c>
      <c r="W38" s="58">
        <v>9</v>
      </c>
      <c r="X38" s="58">
        <v>9</v>
      </c>
      <c r="Y38" s="114"/>
      <c r="Z38" s="118"/>
      <c r="AA38" s="118"/>
      <c r="AB38" s="118"/>
    </row>
    <row r="39" spans="1:28" ht="45.2" customHeight="1" thickBot="1" x14ac:dyDescent="0.3">
      <c r="A39" s="120"/>
      <c r="B39" s="123"/>
      <c r="C39" s="123"/>
      <c r="D39" s="126"/>
      <c r="E39" s="113"/>
      <c r="F39" s="113"/>
      <c r="G39" s="114"/>
      <c r="H39" s="114"/>
      <c r="I39" s="114"/>
      <c r="J39" s="11" t="s">
        <v>28</v>
      </c>
      <c r="K39" s="59">
        <f>SUM(K32:K38)</f>
        <v>1010.2</v>
      </c>
      <c r="L39" s="59">
        <f t="shared" ref="L39:V39" si="11">SUM(L32:L38)</f>
        <v>995.2</v>
      </c>
      <c r="M39" s="59">
        <f t="shared" si="11"/>
        <v>559.29999999999995</v>
      </c>
      <c r="N39" s="59">
        <f t="shared" si="11"/>
        <v>15</v>
      </c>
      <c r="O39" s="59">
        <f>SUM(O32:O38)</f>
        <v>1071.2</v>
      </c>
      <c r="P39" s="59">
        <f>SUM(P32:P38)</f>
        <v>1066.2</v>
      </c>
      <c r="Q39" s="59">
        <f>SUM(Q32:Q38)</f>
        <v>720.3</v>
      </c>
      <c r="R39" s="59">
        <f t="shared" si="11"/>
        <v>5</v>
      </c>
      <c r="S39" s="59">
        <f>SUM(S32:S38)</f>
        <v>1105.7</v>
      </c>
      <c r="T39" s="59">
        <f t="shared" si="11"/>
        <v>1075</v>
      </c>
      <c r="U39" s="59">
        <f t="shared" si="11"/>
        <v>813.5</v>
      </c>
      <c r="V39" s="59">
        <f t="shared" si="11"/>
        <v>30.7</v>
      </c>
      <c r="W39" s="59">
        <f>SUM(W32:W38)</f>
        <v>1459</v>
      </c>
      <c r="X39" s="59">
        <f>SUM(X32:X38)</f>
        <v>1459</v>
      </c>
      <c r="Y39" s="109" t="s">
        <v>20</v>
      </c>
      <c r="Z39" s="110"/>
      <c r="AA39" s="110"/>
      <c r="AB39" s="111"/>
    </row>
    <row r="40" spans="1:28" ht="45.2" customHeight="1" x14ac:dyDescent="0.25">
      <c r="A40" s="120"/>
      <c r="B40" s="123"/>
      <c r="C40" s="123"/>
      <c r="D40" s="126"/>
      <c r="E40" s="113"/>
      <c r="F40" s="113"/>
      <c r="G40" s="112" t="s">
        <v>55</v>
      </c>
      <c r="H40" s="112" t="s">
        <v>177</v>
      </c>
      <c r="I40" s="112" t="s">
        <v>56</v>
      </c>
      <c r="J40" s="9" t="s">
        <v>30</v>
      </c>
      <c r="K40" s="58">
        <v>0</v>
      </c>
      <c r="L40" s="58">
        <v>0</v>
      </c>
      <c r="M40" s="58">
        <v>0</v>
      </c>
      <c r="N40" s="58">
        <v>0</v>
      </c>
      <c r="O40" s="58">
        <v>0.5</v>
      </c>
      <c r="P40" s="58">
        <v>0.5</v>
      </c>
      <c r="Q40" s="58">
        <v>0</v>
      </c>
      <c r="R40" s="58">
        <v>0</v>
      </c>
      <c r="S40" s="58">
        <v>0</v>
      </c>
      <c r="T40" s="58">
        <v>0</v>
      </c>
      <c r="U40" s="58">
        <v>0</v>
      </c>
      <c r="V40" s="58">
        <v>0</v>
      </c>
      <c r="W40" s="58">
        <v>0.5</v>
      </c>
      <c r="X40" s="58">
        <v>0.5</v>
      </c>
      <c r="Y40" s="112" t="s">
        <v>57</v>
      </c>
      <c r="Z40" s="117">
        <v>6.6</v>
      </c>
      <c r="AA40" s="117">
        <v>6.5</v>
      </c>
      <c r="AB40" s="117">
        <v>6.4</v>
      </c>
    </row>
    <row r="41" spans="1:28" ht="45.2" customHeight="1" x14ac:dyDescent="0.25">
      <c r="A41" s="120"/>
      <c r="B41" s="123"/>
      <c r="C41" s="123"/>
      <c r="D41" s="126"/>
      <c r="E41" s="113"/>
      <c r="F41" s="113"/>
      <c r="G41" s="113"/>
      <c r="H41" s="113"/>
      <c r="I41" s="113"/>
      <c r="J41" s="9" t="s">
        <v>51</v>
      </c>
      <c r="K41" s="58">
        <v>0</v>
      </c>
      <c r="L41" s="58">
        <v>0</v>
      </c>
      <c r="M41" s="58">
        <v>0</v>
      </c>
      <c r="N41" s="58">
        <v>0</v>
      </c>
      <c r="O41" s="58">
        <v>2</v>
      </c>
      <c r="P41" s="58">
        <v>2</v>
      </c>
      <c r="Q41" s="58">
        <v>0</v>
      </c>
      <c r="R41" s="58">
        <v>0</v>
      </c>
      <c r="S41" s="58">
        <v>0</v>
      </c>
      <c r="T41" s="58">
        <v>0</v>
      </c>
      <c r="U41" s="58">
        <v>0</v>
      </c>
      <c r="V41" s="58">
        <v>0</v>
      </c>
      <c r="W41" s="58">
        <v>1</v>
      </c>
      <c r="X41" s="58">
        <v>1</v>
      </c>
      <c r="Y41" s="113"/>
      <c r="Z41" s="144"/>
      <c r="AA41" s="144"/>
      <c r="AB41" s="144"/>
    </row>
    <row r="42" spans="1:28" ht="45.2" customHeight="1" x14ac:dyDescent="0.25">
      <c r="A42" s="120"/>
      <c r="B42" s="123"/>
      <c r="C42" s="123"/>
      <c r="D42" s="126"/>
      <c r="E42" s="113"/>
      <c r="F42" s="113"/>
      <c r="G42" s="113"/>
      <c r="H42" s="113"/>
      <c r="I42" s="113"/>
      <c r="J42" s="9" t="s">
        <v>25</v>
      </c>
      <c r="K42" s="65">
        <v>298.7</v>
      </c>
      <c r="L42" s="64">
        <v>296.5</v>
      </c>
      <c r="M42" s="58">
        <v>193.3</v>
      </c>
      <c r="N42" s="66">
        <v>2.2000000000000002</v>
      </c>
      <c r="O42" s="58">
        <v>306.39999999999998</v>
      </c>
      <c r="P42" s="58">
        <v>305.39999999999998</v>
      </c>
      <c r="Q42" s="58">
        <v>248.2</v>
      </c>
      <c r="R42" s="58">
        <v>1</v>
      </c>
      <c r="S42" s="57">
        <f>[2]Lapas1!D27</f>
        <v>300</v>
      </c>
      <c r="T42" s="57">
        <f>[2]Lapas1!E27</f>
        <v>299</v>
      </c>
      <c r="U42" s="57">
        <f>[2]Lapas1!F27</f>
        <v>253.8</v>
      </c>
      <c r="V42" s="57">
        <f>[2]Lapas1!G27</f>
        <v>1</v>
      </c>
      <c r="W42" s="58">
        <v>281.8</v>
      </c>
      <c r="X42" s="58">
        <v>295.89999999999998</v>
      </c>
      <c r="Y42" s="113"/>
      <c r="Z42" s="144"/>
      <c r="AA42" s="144"/>
      <c r="AB42" s="144"/>
    </row>
    <row r="43" spans="1:28" ht="45.2" customHeight="1" x14ac:dyDescent="0.25">
      <c r="A43" s="120"/>
      <c r="B43" s="123"/>
      <c r="C43" s="123"/>
      <c r="D43" s="126"/>
      <c r="E43" s="113"/>
      <c r="F43" s="113"/>
      <c r="G43" s="113"/>
      <c r="H43" s="113"/>
      <c r="I43" s="113"/>
      <c r="J43" s="9" t="s">
        <v>52</v>
      </c>
      <c r="K43" s="58">
        <v>47.4</v>
      </c>
      <c r="L43" s="58">
        <v>47.4</v>
      </c>
      <c r="M43" s="58">
        <v>35.299999999999997</v>
      </c>
      <c r="N43" s="58">
        <v>0</v>
      </c>
      <c r="O43" s="58">
        <v>66.900000000000006</v>
      </c>
      <c r="P43" s="58">
        <v>66.900000000000006</v>
      </c>
      <c r="Q43" s="58">
        <v>65</v>
      </c>
      <c r="R43" s="58">
        <v>0</v>
      </c>
      <c r="S43" s="58">
        <f>[2]Lapas1!D26</f>
        <v>70.400000000000006</v>
      </c>
      <c r="T43" s="58">
        <f>[2]Lapas1!E26</f>
        <v>70.400000000000006</v>
      </c>
      <c r="U43" s="58">
        <f>[2]Lapas1!F26</f>
        <v>67.400000000000006</v>
      </c>
      <c r="V43" s="58">
        <f>[2]Lapas1!G26</f>
        <v>0</v>
      </c>
      <c r="W43" s="58">
        <v>48.5</v>
      </c>
      <c r="X43" s="58">
        <v>49</v>
      </c>
      <c r="Y43" s="113"/>
      <c r="Z43" s="144"/>
      <c r="AA43" s="144"/>
      <c r="AB43" s="144"/>
    </row>
    <row r="44" spans="1:28" ht="45.2" customHeight="1" x14ac:dyDescent="0.25">
      <c r="A44" s="120"/>
      <c r="B44" s="123"/>
      <c r="C44" s="123"/>
      <c r="D44" s="126"/>
      <c r="E44" s="113"/>
      <c r="F44" s="113"/>
      <c r="G44" s="113"/>
      <c r="H44" s="113"/>
      <c r="I44" s="113"/>
      <c r="J44" s="9" t="s">
        <v>42</v>
      </c>
      <c r="K44" s="58">
        <v>22</v>
      </c>
      <c r="L44" s="58">
        <v>22</v>
      </c>
      <c r="M44" s="58">
        <v>0</v>
      </c>
      <c r="N44" s="58">
        <v>0</v>
      </c>
      <c r="O44" s="58">
        <v>22</v>
      </c>
      <c r="P44" s="58">
        <v>22</v>
      </c>
      <c r="Q44" s="58">
        <v>0</v>
      </c>
      <c r="R44" s="58">
        <v>0</v>
      </c>
      <c r="S44" s="58">
        <f>[2]Lapas1!D28</f>
        <v>30.9</v>
      </c>
      <c r="T44" s="58">
        <f>[2]Lapas1!E28</f>
        <v>30.9</v>
      </c>
      <c r="U44" s="58">
        <f>[2]Lapas1!F28</f>
        <v>0</v>
      </c>
      <c r="V44" s="58">
        <f>[2]Lapas1!G28</f>
        <v>0</v>
      </c>
      <c r="W44" s="58">
        <v>20</v>
      </c>
      <c r="X44" s="58">
        <v>21.5</v>
      </c>
      <c r="Y44" s="113"/>
      <c r="Z44" s="144"/>
      <c r="AA44" s="144"/>
      <c r="AB44" s="144"/>
    </row>
    <row r="45" spans="1:28" ht="45.2" customHeight="1" x14ac:dyDescent="0.25">
      <c r="A45" s="120"/>
      <c r="B45" s="123"/>
      <c r="C45" s="123"/>
      <c r="D45" s="126"/>
      <c r="E45" s="113"/>
      <c r="F45" s="113"/>
      <c r="G45" s="113"/>
      <c r="H45" s="113"/>
      <c r="I45" s="113"/>
      <c r="J45" s="9" t="s">
        <v>53</v>
      </c>
      <c r="K45" s="58">
        <v>10</v>
      </c>
      <c r="L45" s="58">
        <v>10</v>
      </c>
      <c r="M45" s="58">
        <v>0</v>
      </c>
      <c r="N45" s="58">
        <v>0</v>
      </c>
      <c r="O45" s="58">
        <v>0</v>
      </c>
      <c r="P45" s="58">
        <v>0</v>
      </c>
      <c r="Q45" s="58">
        <v>0</v>
      </c>
      <c r="R45" s="58">
        <v>0</v>
      </c>
      <c r="S45" s="58">
        <v>0</v>
      </c>
      <c r="T45" s="58">
        <v>0</v>
      </c>
      <c r="U45" s="58">
        <v>0</v>
      </c>
      <c r="V45" s="58">
        <v>0</v>
      </c>
      <c r="W45" s="58">
        <v>0</v>
      </c>
      <c r="X45" s="58">
        <v>0</v>
      </c>
      <c r="Y45" s="113"/>
      <c r="Z45" s="144"/>
      <c r="AA45" s="144"/>
      <c r="AB45" s="144"/>
    </row>
    <row r="46" spans="1:28" ht="45.2" customHeight="1" thickBot="1" x14ac:dyDescent="0.3">
      <c r="A46" s="120"/>
      <c r="B46" s="123"/>
      <c r="C46" s="123"/>
      <c r="D46" s="126"/>
      <c r="E46" s="113"/>
      <c r="F46" s="113"/>
      <c r="G46" s="113"/>
      <c r="H46" s="113"/>
      <c r="I46" s="113"/>
      <c r="J46" s="9" t="s">
        <v>54</v>
      </c>
      <c r="K46" s="58">
        <v>0</v>
      </c>
      <c r="L46" s="58">
        <v>0</v>
      </c>
      <c r="M46" s="58">
        <v>0</v>
      </c>
      <c r="N46" s="58">
        <v>0</v>
      </c>
      <c r="O46" s="58">
        <v>1.5</v>
      </c>
      <c r="P46" s="58">
        <v>1.5</v>
      </c>
      <c r="Q46" s="58">
        <v>0</v>
      </c>
      <c r="R46" s="58">
        <v>0</v>
      </c>
      <c r="S46" s="58">
        <v>0</v>
      </c>
      <c r="T46" s="58">
        <v>0</v>
      </c>
      <c r="U46" s="58">
        <v>0</v>
      </c>
      <c r="V46" s="58">
        <v>0</v>
      </c>
      <c r="W46" s="58">
        <v>0</v>
      </c>
      <c r="X46" s="58">
        <v>0</v>
      </c>
      <c r="Y46" s="114"/>
      <c r="Z46" s="118"/>
      <c r="AA46" s="118"/>
      <c r="AB46" s="118"/>
    </row>
    <row r="47" spans="1:28" ht="45.2" customHeight="1" thickBot="1" x14ac:dyDescent="0.3">
      <c r="A47" s="120"/>
      <c r="B47" s="123"/>
      <c r="C47" s="123"/>
      <c r="D47" s="126"/>
      <c r="E47" s="113"/>
      <c r="F47" s="113"/>
      <c r="G47" s="114"/>
      <c r="H47" s="114"/>
      <c r="I47" s="114"/>
      <c r="J47" s="11" t="s">
        <v>28</v>
      </c>
      <c r="K47" s="59">
        <f>SUM(K40:K46)</f>
        <v>378.09999999999997</v>
      </c>
      <c r="L47" s="59">
        <f t="shared" ref="L47:V47" si="12">SUM(L40:L46)</f>
        <v>375.9</v>
      </c>
      <c r="M47" s="59">
        <f t="shared" si="12"/>
        <v>228.60000000000002</v>
      </c>
      <c r="N47" s="59">
        <f t="shared" si="12"/>
        <v>2.2000000000000002</v>
      </c>
      <c r="O47" s="59">
        <f>SUM(O40:O46)</f>
        <v>399.29999999999995</v>
      </c>
      <c r="P47" s="59">
        <f t="shared" si="12"/>
        <v>398.29999999999995</v>
      </c>
      <c r="Q47" s="59">
        <f t="shared" si="12"/>
        <v>313.2</v>
      </c>
      <c r="R47" s="59">
        <f t="shared" si="12"/>
        <v>1</v>
      </c>
      <c r="S47" s="59">
        <f>SUM(S40:S46)</f>
        <v>401.29999999999995</v>
      </c>
      <c r="T47" s="59">
        <f t="shared" si="12"/>
        <v>400.29999999999995</v>
      </c>
      <c r="U47" s="59">
        <f t="shared" si="12"/>
        <v>321.20000000000005</v>
      </c>
      <c r="V47" s="59">
        <f t="shared" si="12"/>
        <v>1</v>
      </c>
      <c r="W47" s="59">
        <f>SUM(W40:W46)</f>
        <v>351.8</v>
      </c>
      <c r="X47" s="59">
        <f>SUM(X40:X46)</f>
        <v>367.9</v>
      </c>
      <c r="Y47" s="109" t="s">
        <v>20</v>
      </c>
      <c r="Z47" s="110"/>
      <c r="AA47" s="110"/>
      <c r="AB47" s="111"/>
    </row>
    <row r="48" spans="1:28" ht="45.2" customHeight="1" x14ac:dyDescent="0.25">
      <c r="A48" s="120"/>
      <c r="B48" s="123"/>
      <c r="C48" s="123"/>
      <c r="D48" s="126"/>
      <c r="E48" s="113"/>
      <c r="F48" s="113"/>
      <c r="G48" s="112" t="s">
        <v>58</v>
      </c>
      <c r="H48" s="112" t="s">
        <v>178</v>
      </c>
      <c r="I48" s="112" t="s">
        <v>46</v>
      </c>
      <c r="J48" s="9" t="s">
        <v>30</v>
      </c>
      <c r="K48" s="58">
        <v>0</v>
      </c>
      <c r="L48" s="58">
        <v>0</v>
      </c>
      <c r="M48" s="58">
        <v>0</v>
      </c>
      <c r="N48" s="58">
        <v>0</v>
      </c>
      <c r="O48" s="58">
        <v>0</v>
      </c>
      <c r="P48" s="58">
        <v>0</v>
      </c>
      <c r="Q48" s="58">
        <v>0</v>
      </c>
      <c r="R48" s="58">
        <v>0</v>
      </c>
      <c r="S48" s="58">
        <v>0</v>
      </c>
      <c r="T48" s="58">
        <v>0</v>
      </c>
      <c r="U48" s="58">
        <v>0</v>
      </c>
      <c r="V48" s="58">
        <v>0</v>
      </c>
      <c r="W48" s="58">
        <v>0</v>
      </c>
      <c r="X48" s="58">
        <v>0</v>
      </c>
      <c r="Y48" s="112" t="s">
        <v>57</v>
      </c>
      <c r="Z48" s="117">
        <v>2.9</v>
      </c>
      <c r="AA48" s="117">
        <v>3</v>
      </c>
      <c r="AB48" s="117">
        <v>3.1</v>
      </c>
    </row>
    <row r="49" spans="1:28" ht="45.2" customHeight="1" x14ac:dyDescent="0.25">
      <c r="A49" s="120"/>
      <c r="B49" s="123"/>
      <c r="C49" s="123"/>
      <c r="D49" s="126"/>
      <c r="E49" s="113"/>
      <c r="F49" s="113"/>
      <c r="G49" s="113"/>
      <c r="H49" s="113"/>
      <c r="I49" s="113"/>
      <c r="J49" s="9" t="s">
        <v>51</v>
      </c>
      <c r="K49" s="58">
        <v>0</v>
      </c>
      <c r="L49" s="58">
        <v>0</v>
      </c>
      <c r="M49" s="58">
        <v>0</v>
      </c>
      <c r="N49" s="58">
        <v>0</v>
      </c>
      <c r="O49" s="58">
        <v>0</v>
      </c>
      <c r="P49" s="58">
        <v>0</v>
      </c>
      <c r="Q49" s="58">
        <v>0</v>
      </c>
      <c r="R49" s="58">
        <v>0</v>
      </c>
      <c r="S49" s="58">
        <v>0</v>
      </c>
      <c r="T49" s="58">
        <v>0</v>
      </c>
      <c r="U49" s="58">
        <v>0</v>
      </c>
      <c r="V49" s="58">
        <v>0</v>
      </c>
      <c r="W49" s="58">
        <v>0.2</v>
      </c>
      <c r="X49" s="58">
        <v>0.2</v>
      </c>
      <c r="Y49" s="113"/>
      <c r="Z49" s="144"/>
      <c r="AA49" s="144"/>
      <c r="AB49" s="144"/>
    </row>
    <row r="50" spans="1:28" ht="45.2" customHeight="1" x14ac:dyDescent="0.25">
      <c r="A50" s="120"/>
      <c r="B50" s="123"/>
      <c r="C50" s="123"/>
      <c r="D50" s="126"/>
      <c r="E50" s="113"/>
      <c r="F50" s="113"/>
      <c r="G50" s="113"/>
      <c r="H50" s="113"/>
      <c r="I50" s="113"/>
      <c r="J50" s="9" t="s">
        <v>25</v>
      </c>
      <c r="K50" s="66">
        <v>279.10000000000002</v>
      </c>
      <c r="L50" s="66">
        <v>269.10000000000002</v>
      </c>
      <c r="M50" s="58">
        <v>186.9</v>
      </c>
      <c r="N50" s="58">
        <v>10</v>
      </c>
      <c r="O50" s="58">
        <v>376</v>
      </c>
      <c r="P50" s="58">
        <v>369</v>
      </c>
      <c r="Q50" s="58">
        <v>340</v>
      </c>
      <c r="R50" s="58">
        <v>7</v>
      </c>
      <c r="S50" s="58">
        <f>[2]Lapas1!D32</f>
        <v>297.39999999999998</v>
      </c>
      <c r="T50" s="58">
        <f>[2]Lapas1!E32</f>
        <v>297.39999999999998</v>
      </c>
      <c r="U50" s="58">
        <f>[2]Lapas1!F32</f>
        <v>264.8</v>
      </c>
      <c r="V50" s="58">
        <f>[2]Lapas1!G32</f>
        <v>0</v>
      </c>
      <c r="W50" s="58">
        <v>297.2</v>
      </c>
      <c r="X50" s="58">
        <v>318.8</v>
      </c>
      <c r="Y50" s="113"/>
      <c r="Z50" s="144"/>
      <c r="AA50" s="144"/>
      <c r="AB50" s="144"/>
    </row>
    <row r="51" spans="1:28" ht="45.2" customHeight="1" x14ac:dyDescent="0.25">
      <c r="A51" s="120"/>
      <c r="B51" s="123"/>
      <c r="C51" s="123"/>
      <c r="D51" s="126"/>
      <c r="E51" s="113"/>
      <c r="F51" s="113"/>
      <c r="G51" s="113"/>
      <c r="H51" s="113"/>
      <c r="I51" s="113"/>
      <c r="J51" s="9" t="s">
        <v>52</v>
      </c>
      <c r="K51" s="64">
        <v>3.4</v>
      </c>
      <c r="L51" s="64">
        <v>3.4</v>
      </c>
      <c r="M51" s="64">
        <v>2.6</v>
      </c>
      <c r="N51" s="58">
        <v>0</v>
      </c>
      <c r="O51" s="64">
        <v>10.5</v>
      </c>
      <c r="P51" s="64">
        <v>10.5</v>
      </c>
      <c r="Q51" s="64">
        <v>10.5</v>
      </c>
      <c r="R51" s="58">
        <v>0</v>
      </c>
      <c r="S51" s="58">
        <f>[2]Lapas1!D33</f>
        <v>12.6</v>
      </c>
      <c r="T51" s="58">
        <f>[2]Lapas1!E33</f>
        <v>12.6</v>
      </c>
      <c r="U51" s="58">
        <f>[2]Lapas1!F33</f>
        <v>12.4</v>
      </c>
      <c r="V51" s="58">
        <f>[2]Lapas1!G33</f>
        <v>0</v>
      </c>
      <c r="W51" s="58">
        <v>0</v>
      </c>
      <c r="X51" s="58">
        <v>0</v>
      </c>
      <c r="Y51" s="113"/>
      <c r="Z51" s="144"/>
      <c r="AA51" s="144"/>
      <c r="AB51" s="144"/>
    </row>
    <row r="52" spans="1:28" ht="45.2" customHeight="1" x14ac:dyDescent="0.25">
      <c r="A52" s="120"/>
      <c r="B52" s="123"/>
      <c r="C52" s="123"/>
      <c r="D52" s="126"/>
      <c r="E52" s="113"/>
      <c r="F52" s="113"/>
      <c r="G52" s="113"/>
      <c r="H52" s="113"/>
      <c r="I52" s="113"/>
      <c r="J52" s="9" t="s">
        <v>42</v>
      </c>
      <c r="K52" s="58">
        <v>14.9</v>
      </c>
      <c r="L52" s="58">
        <v>12.9</v>
      </c>
      <c r="M52" s="58">
        <v>0</v>
      </c>
      <c r="N52" s="58">
        <v>2</v>
      </c>
      <c r="O52" s="58">
        <v>14.9</v>
      </c>
      <c r="P52" s="58">
        <v>9.9</v>
      </c>
      <c r="Q52" s="58">
        <v>0</v>
      </c>
      <c r="R52" s="58">
        <v>5</v>
      </c>
      <c r="S52" s="58">
        <v>16.2</v>
      </c>
      <c r="T52" s="58">
        <v>14.2</v>
      </c>
      <c r="U52" s="58"/>
      <c r="V52" s="58">
        <v>2</v>
      </c>
      <c r="W52" s="58">
        <v>16</v>
      </c>
      <c r="X52" s="58">
        <v>16</v>
      </c>
      <c r="Y52" s="113"/>
      <c r="Z52" s="144"/>
      <c r="AA52" s="144"/>
      <c r="AB52" s="144"/>
    </row>
    <row r="53" spans="1:28" ht="45.2" customHeight="1" x14ac:dyDescent="0.25">
      <c r="A53" s="120"/>
      <c r="B53" s="123"/>
      <c r="C53" s="123"/>
      <c r="D53" s="126"/>
      <c r="E53" s="113"/>
      <c r="F53" s="113"/>
      <c r="G53" s="113"/>
      <c r="H53" s="113"/>
      <c r="I53" s="113"/>
      <c r="J53" s="9" t="s">
        <v>53</v>
      </c>
      <c r="K53" s="58">
        <v>1.5</v>
      </c>
      <c r="L53" s="58">
        <v>1.5</v>
      </c>
      <c r="M53" s="58">
        <v>0</v>
      </c>
      <c r="N53" s="58">
        <v>0</v>
      </c>
      <c r="O53" s="58">
        <v>0</v>
      </c>
      <c r="P53" s="58">
        <v>0</v>
      </c>
      <c r="Q53" s="58">
        <v>0</v>
      </c>
      <c r="R53" s="58">
        <v>0</v>
      </c>
      <c r="S53" s="58">
        <v>0</v>
      </c>
      <c r="T53" s="58">
        <v>0</v>
      </c>
      <c r="U53" s="58">
        <v>0</v>
      </c>
      <c r="V53" s="58">
        <v>0</v>
      </c>
      <c r="W53" s="58">
        <v>0</v>
      </c>
      <c r="X53" s="58">
        <v>0</v>
      </c>
      <c r="Y53" s="113"/>
      <c r="Z53" s="144"/>
      <c r="AA53" s="144"/>
      <c r="AB53" s="144"/>
    </row>
    <row r="54" spans="1:28" ht="45.2" customHeight="1" thickBot="1" x14ac:dyDescent="0.3">
      <c r="A54" s="120"/>
      <c r="B54" s="123"/>
      <c r="C54" s="123"/>
      <c r="D54" s="126"/>
      <c r="E54" s="113"/>
      <c r="F54" s="113"/>
      <c r="G54" s="113"/>
      <c r="H54" s="113"/>
      <c r="I54" s="113"/>
      <c r="J54" s="9" t="s">
        <v>54</v>
      </c>
      <c r="K54" s="58">
        <v>0</v>
      </c>
      <c r="L54" s="58">
        <v>0</v>
      </c>
      <c r="M54" s="58">
        <v>0</v>
      </c>
      <c r="N54" s="58">
        <v>0</v>
      </c>
      <c r="O54" s="58">
        <v>0</v>
      </c>
      <c r="P54" s="58">
        <v>0</v>
      </c>
      <c r="Q54" s="58">
        <v>0</v>
      </c>
      <c r="R54" s="58">
        <v>0</v>
      </c>
      <c r="S54" s="58">
        <v>0</v>
      </c>
      <c r="T54" s="58">
        <v>0</v>
      </c>
      <c r="U54" s="58">
        <v>0</v>
      </c>
      <c r="V54" s="58">
        <v>0</v>
      </c>
      <c r="W54" s="58">
        <v>0</v>
      </c>
      <c r="X54" s="58">
        <v>0</v>
      </c>
      <c r="Y54" s="114"/>
      <c r="Z54" s="118"/>
      <c r="AA54" s="118"/>
      <c r="AB54" s="118"/>
    </row>
    <row r="55" spans="1:28" ht="45.2" customHeight="1" thickBot="1" x14ac:dyDescent="0.3">
      <c r="A55" s="120"/>
      <c r="B55" s="123"/>
      <c r="C55" s="123"/>
      <c r="D55" s="126"/>
      <c r="E55" s="113"/>
      <c r="F55" s="113"/>
      <c r="G55" s="114"/>
      <c r="H55" s="114"/>
      <c r="I55" s="114"/>
      <c r="J55" s="11" t="s">
        <v>28</v>
      </c>
      <c r="K55" s="59">
        <f>SUM(K48:K54)</f>
        <v>298.89999999999998</v>
      </c>
      <c r="L55" s="59">
        <f t="shared" ref="L55:X55" si="13">SUM(L48:L54)</f>
        <v>286.89999999999998</v>
      </c>
      <c r="M55" s="59">
        <f t="shared" si="13"/>
        <v>189.5</v>
      </c>
      <c r="N55" s="59">
        <f t="shared" si="13"/>
        <v>12</v>
      </c>
      <c r="O55" s="59">
        <f t="shared" si="13"/>
        <v>401.4</v>
      </c>
      <c r="P55" s="59">
        <f t="shared" si="13"/>
        <v>389.4</v>
      </c>
      <c r="Q55" s="59">
        <f t="shared" si="13"/>
        <v>350.5</v>
      </c>
      <c r="R55" s="59">
        <f t="shared" si="13"/>
        <v>12</v>
      </c>
      <c r="S55" s="59">
        <f>SUM(S48:S54)</f>
        <v>326.2</v>
      </c>
      <c r="T55" s="59">
        <f t="shared" si="13"/>
        <v>324.2</v>
      </c>
      <c r="U55" s="59">
        <f t="shared" si="13"/>
        <v>277.2</v>
      </c>
      <c r="V55" s="59">
        <f t="shared" si="13"/>
        <v>2</v>
      </c>
      <c r="W55" s="59">
        <f t="shared" si="13"/>
        <v>313.39999999999998</v>
      </c>
      <c r="X55" s="59">
        <f t="shared" si="13"/>
        <v>335</v>
      </c>
      <c r="Y55" s="109" t="s">
        <v>20</v>
      </c>
      <c r="Z55" s="110"/>
      <c r="AA55" s="110"/>
      <c r="AB55" s="111"/>
    </row>
    <row r="56" spans="1:28" ht="45.2" customHeight="1" x14ac:dyDescent="0.25">
      <c r="A56" s="120"/>
      <c r="B56" s="123"/>
      <c r="C56" s="123"/>
      <c r="D56" s="126"/>
      <c r="E56" s="113"/>
      <c r="F56" s="113"/>
      <c r="G56" s="112" t="s">
        <v>59</v>
      </c>
      <c r="H56" s="112" t="s">
        <v>179</v>
      </c>
      <c r="I56" s="112" t="s">
        <v>40</v>
      </c>
      <c r="J56" s="9" t="s">
        <v>30</v>
      </c>
      <c r="K56" s="58">
        <v>0</v>
      </c>
      <c r="L56" s="58">
        <v>0</v>
      </c>
      <c r="M56" s="58">
        <v>0</v>
      </c>
      <c r="N56" s="58">
        <v>0</v>
      </c>
      <c r="O56" s="58">
        <v>0</v>
      </c>
      <c r="P56" s="58">
        <v>0</v>
      </c>
      <c r="Q56" s="58">
        <v>0</v>
      </c>
      <c r="R56" s="58">
        <v>0</v>
      </c>
      <c r="S56" s="58">
        <v>0</v>
      </c>
      <c r="T56" s="58">
        <v>0</v>
      </c>
      <c r="U56" s="58">
        <v>0</v>
      </c>
      <c r="V56" s="58">
        <v>0</v>
      </c>
      <c r="W56" s="58">
        <v>0</v>
      </c>
      <c r="X56" s="58">
        <v>0</v>
      </c>
      <c r="Y56" s="112" t="s">
        <v>57</v>
      </c>
      <c r="Z56" s="117">
        <v>7.1</v>
      </c>
      <c r="AA56" s="117">
        <v>7</v>
      </c>
      <c r="AB56" s="117">
        <v>7</v>
      </c>
    </row>
    <row r="57" spans="1:28" ht="45.2" customHeight="1" x14ac:dyDescent="0.25">
      <c r="A57" s="120"/>
      <c r="B57" s="123"/>
      <c r="C57" s="123"/>
      <c r="D57" s="126"/>
      <c r="E57" s="113"/>
      <c r="F57" s="113"/>
      <c r="G57" s="113"/>
      <c r="H57" s="113"/>
      <c r="I57" s="113"/>
      <c r="J57" s="9" t="s">
        <v>51</v>
      </c>
      <c r="K57" s="58">
        <v>0</v>
      </c>
      <c r="L57" s="58">
        <v>0</v>
      </c>
      <c r="M57" s="58">
        <v>0</v>
      </c>
      <c r="N57" s="58">
        <v>0</v>
      </c>
      <c r="O57" s="58">
        <v>0</v>
      </c>
      <c r="P57" s="58">
        <v>0</v>
      </c>
      <c r="Q57" s="58">
        <v>0</v>
      </c>
      <c r="R57" s="58">
        <v>0</v>
      </c>
      <c r="S57" s="58">
        <v>0</v>
      </c>
      <c r="T57" s="58">
        <v>0</v>
      </c>
      <c r="U57" s="58">
        <v>0</v>
      </c>
      <c r="V57" s="58">
        <v>0</v>
      </c>
      <c r="W57" s="58">
        <v>0</v>
      </c>
      <c r="X57" s="58">
        <v>0</v>
      </c>
      <c r="Y57" s="113"/>
      <c r="Z57" s="144"/>
      <c r="AA57" s="144"/>
      <c r="AB57" s="144"/>
    </row>
    <row r="58" spans="1:28" ht="45.2" customHeight="1" x14ac:dyDescent="0.25">
      <c r="A58" s="120"/>
      <c r="B58" s="123"/>
      <c r="C58" s="123"/>
      <c r="D58" s="126"/>
      <c r="E58" s="113"/>
      <c r="F58" s="113"/>
      <c r="G58" s="113"/>
      <c r="H58" s="113"/>
      <c r="I58" s="113"/>
      <c r="J58" s="9" t="s">
        <v>25</v>
      </c>
      <c r="K58" s="64">
        <v>183.1</v>
      </c>
      <c r="L58" s="64">
        <v>183.1</v>
      </c>
      <c r="M58" s="64">
        <v>86.6</v>
      </c>
      <c r="N58" s="64">
        <v>0</v>
      </c>
      <c r="O58" s="58">
        <v>193</v>
      </c>
      <c r="P58" s="58">
        <v>193</v>
      </c>
      <c r="Q58" s="58">
        <v>125</v>
      </c>
      <c r="R58" s="58">
        <v>0</v>
      </c>
      <c r="S58" s="65">
        <f>SUM(T58)</f>
        <v>198.9</v>
      </c>
      <c r="T58" s="65">
        <v>198.9</v>
      </c>
      <c r="U58" s="58">
        <f>[2]Lapas1!F35</f>
        <v>113.7</v>
      </c>
      <c r="V58" s="58">
        <f>[2]Lapas1!G35</f>
        <v>0</v>
      </c>
      <c r="W58" s="58">
        <v>215.9</v>
      </c>
      <c r="X58" s="58">
        <v>215.9</v>
      </c>
      <c r="Y58" s="113"/>
      <c r="Z58" s="144"/>
      <c r="AA58" s="144"/>
      <c r="AB58" s="144"/>
    </row>
    <row r="59" spans="1:28" ht="45.2" customHeight="1" x14ac:dyDescent="0.25">
      <c r="A59" s="120"/>
      <c r="B59" s="123"/>
      <c r="C59" s="123"/>
      <c r="D59" s="126"/>
      <c r="E59" s="113"/>
      <c r="F59" s="113"/>
      <c r="G59" s="113"/>
      <c r="H59" s="113"/>
      <c r="I59" s="113"/>
      <c r="J59" s="9" t="s">
        <v>52</v>
      </c>
      <c r="K59" s="64">
        <v>0</v>
      </c>
      <c r="L59" s="64">
        <v>0</v>
      </c>
      <c r="M59" s="64">
        <v>0</v>
      </c>
      <c r="N59" s="64">
        <v>0</v>
      </c>
      <c r="O59" s="58">
        <v>2.7</v>
      </c>
      <c r="P59" s="58">
        <v>2.7</v>
      </c>
      <c r="Q59" s="58">
        <v>2.7</v>
      </c>
      <c r="R59" s="58">
        <v>0</v>
      </c>
      <c r="S59" s="58">
        <f>[2]Lapas1!D36</f>
        <v>3.2</v>
      </c>
      <c r="T59" s="58">
        <f>[2]Lapas1!E36</f>
        <v>3.2</v>
      </c>
      <c r="U59" s="58">
        <f>[2]Lapas1!F36</f>
        <v>3.1</v>
      </c>
      <c r="V59" s="58">
        <f>[2]Lapas1!G36</f>
        <v>0</v>
      </c>
      <c r="W59" s="58">
        <v>0</v>
      </c>
      <c r="X59" s="58">
        <v>0</v>
      </c>
      <c r="Y59" s="113"/>
      <c r="Z59" s="144"/>
      <c r="AA59" s="144"/>
      <c r="AB59" s="144"/>
    </row>
    <row r="60" spans="1:28" ht="45.2" customHeight="1" x14ac:dyDescent="0.25">
      <c r="A60" s="120"/>
      <c r="B60" s="123"/>
      <c r="C60" s="123"/>
      <c r="D60" s="126"/>
      <c r="E60" s="113"/>
      <c r="F60" s="113"/>
      <c r="G60" s="113"/>
      <c r="H60" s="113"/>
      <c r="I60" s="113"/>
      <c r="J60" s="9" t="s">
        <v>42</v>
      </c>
      <c r="K60" s="65">
        <v>50</v>
      </c>
      <c r="L60" s="65">
        <v>5.3</v>
      </c>
      <c r="M60" s="65">
        <v>0</v>
      </c>
      <c r="N60" s="65">
        <v>44.7</v>
      </c>
      <c r="O60" s="58">
        <v>44</v>
      </c>
      <c r="P60" s="58">
        <v>14</v>
      </c>
      <c r="Q60" s="58">
        <v>3</v>
      </c>
      <c r="R60" s="58">
        <v>30</v>
      </c>
      <c r="S60" s="58">
        <f>[2]Lapas1!D37</f>
        <v>114.6</v>
      </c>
      <c r="T60" s="58">
        <f>[2]Lapas1!E37</f>
        <v>51.6</v>
      </c>
      <c r="U60" s="58">
        <f>[2]Lapas1!F37</f>
        <v>4</v>
      </c>
      <c r="V60" s="58">
        <f>[2]Lapas1!G37</f>
        <v>63</v>
      </c>
      <c r="W60" s="58">
        <v>50</v>
      </c>
      <c r="X60" s="58">
        <v>50</v>
      </c>
      <c r="Y60" s="113"/>
      <c r="Z60" s="144"/>
      <c r="AA60" s="144"/>
      <c r="AB60" s="144"/>
    </row>
    <row r="61" spans="1:28" ht="45.2" customHeight="1" x14ac:dyDescent="0.25">
      <c r="A61" s="120"/>
      <c r="B61" s="123"/>
      <c r="C61" s="123"/>
      <c r="D61" s="126"/>
      <c r="E61" s="113"/>
      <c r="F61" s="113"/>
      <c r="G61" s="113"/>
      <c r="H61" s="113"/>
      <c r="I61" s="113"/>
      <c r="J61" s="9" t="s">
        <v>53</v>
      </c>
      <c r="K61" s="64">
        <f>L61+N61</f>
        <v>25.3</v>
      </c>
      <c r="L61" s="64">
        <v>18</v>
      </c>
      <c r="M61" s="64">
        <v>0</v>
      </c>
      <c r="N61" s="64">
        <v>7.3</v>
      </c>
      <c r="O61" s="58">
        <v>0</v>
      </c>
      <c r="P61" s="58">
        <v>0</v>
      </c>
      <c r="Q61" s="58">
        <v>0</v>
      </c>
      <c r="R61" s="58">
        <v>0</v>
      </c>
      <c r="S61" s="58">
        <v>0</v>
      </c>
      <c r="T61" s="58">
        <v>0</v>
      </c>
      <c r="U61" s="58">
        <v>0</v>
      </c>
      <c r="V61" s="58">
        <v>0</v>
      </c>
      <c r="W61" s="58">
        <v>0</v>
      </c>
      <c r="X61" s="58">
        <v>0</v>
      </c>
      <c r="Y61" s="113"/>
      <c r="Z61" s="144"/>
      <c r="AA61" s="144"/>
      <c r="AB61" s="144"/>
    </row>
    <row r="62" spans="1:28" ht="45.2" customHeight="1" thickBot="1" x14ac:dyDescent="0.3">
      <c r="A62" s="120"/>
      <c r="B62" s="123"/>
      <c r="C62" s="123"/>
      <c r="D62" s="126"/>
      <c r="E62" s="113"/>
      <c r="F62" s="113"/>
      <c r="G62" s="113"/>
      <c r="H62" s="113"/>
      <c r="I62" s="113"/>
      <c r="J62" s="9" t="s">
        <v>54</v>
      </c>
      <c r="K62" s="58">
        <v>0</v>
      </c>
      <c r="L62" s="58">
        <v>0</v>
      </c>
      <c r="M62" s="58">
        <v>0</v>
      </c>
      <c r="N62" s="58">
        <v>0</v>
      </c>
      <c r="O62" s="58">
        <v>0</v>
      </c>
      <c r="P62" s="58">
        <v>0</v>
      </c>
      <c r="Q62" s="58">
        <v>0</v>
      </c>
      <c r="R62" s="58">
        <v>0</v>
      </c>
      <c r="S62" s="58">
        <v>0</v>
      </c>
      <c r="T62" s="58">
        <v>0</v>
      </c>
      <c r="U62" s="58">
        <v>0</v>
      </c>
      <c r="V62" s="58">
        <v>0</v>
      </c>
      <c r="W62" s="58">
        <v>0</v>
      </c>
      <c r="X62" s="58">
        <v>0</v>
      </c>
      <c r="Y62" s="114"/>
      <c r="Z62" s="118"/>
      <c r="AA62" s="118"/>
      <c r="AB62" s="118"/>
    </row>
    <row r="63" spans="1:28" ht="45.2" customHeight="1" thickBot="1" x14ac:dyDescent="0.3">
      <c r="A63" s="120"/>
      <c r="B63" s="123"/>
      <c r="C63" s="123"/>
      <c r="D63" s="126"/>
      <c r="E63" s="113"/>
      <c r="F63" s="113"/>
      <c r="G63" s="114"/>
      <c r="H63" s="114"/>
      <c r="I63" s="114"/>
      <c r="J63" s="11" t="s">
        <v>28</v>
      </c>
      <c r="K63" s="59">
        <f>SUM(K56:K62)</f>
        <v>258.39999999999998</v>
      </c>
      <c r="L63" s="59">
        <f t="shared" ref="L63:V63" si="14">SUM(L56:L62)</f>
        <v>206.4</v>
      </c>
      <c r="M63" s="59">
        <f t="shared" si="14"/>
        <v>86.6</v>
      </c>
      <c r="N63" s="59">
        <f t="shared" si="14"/>
        <v>52</v>
      </c>
      <c r="O63" s="59">
        <f>SUM(O56:O62)</f>
        <v>239.7</v>
      </c>
      <c r="P63" s="59">
        <f t="shared" si="14"/>
        <v>209.7</v>
      </c>
      <c r="Q63" s="59">
        <f t="shared" si="14"/>
        <v>130.69999999999999</v>
      </c>
      <c r="R63" s="59">
        <f t="shared" si="14"/>
        <v>30</v>
      </c>
      <c r="S63" s="59">
        <f>SUM(S56:S62)</f>
        <v>316.7</v>
      </c>
      <c r="T63" s="59">
        <f t="shared" si="14"/>
        <v>253.7</v>
      </c>
      <c r="U63" s="59">
        <f t="shared" si="14"/>
        <v>120.8</v>
      </c>
      <c r="V63" s="59">
        <f t="shared" si="14"/>
        <v>63</v>
      </c>
      <c r="W63" s="59">
        <f>SUM(W56:W62)</f>
        <v>265.89999999999998</v>
      </c>
      <c r="X63" s="59">
        <f>SUM(X56:X62)</f>
        <v>265.89999999999998</v>
      </c>
      <c r="Y63" s="109" t="s">
        <v>20</v>
      </c>
      <c r="Z63" s="110"/>
      <c r="AA63" s="110"/>
      <c r="AB63" s="111"/>
    </row>
    <row r="64" spans="1:28" ht="30" customHeight="1" x14ac:dyDescent="0.25">
      <c r="A64" s="120"/>
      <c r="B64" s="123"/>
      <c r="C64" s="123"/>
      <c r="D64" s="126"/>
      <c r="E64" s="113"/>
      <c r="F64" s="113"/>
      <c r="G64" s="112" t="s">
        <v>60</v>
      </c>
      <c r="H64" s="145" t="s">
        <v>180</v>
      </c>
      <c r="I64" s="112" t="s">
        <v>61</v>
      </c>
      <c r="J64" s="155" t="s">
        <v>52</v>
      </c>
      <c r="K64" s="156">
        <v>46.4</v>
      </c>
      <c r="L64" s="156">
        <v>46.4</v>
      </c>
      <c r="M64" s="156">
        <v>26.4</v>
      </c>
      <c r="N64" s="158">
        <v>0</v>
      </c>
      <c r="O64" s="158">
        <v>50.7</v>
      </c>
      <c r="P64" s="158">
        <v>50.7</v>
      </c>
      <c r="Q64" s="158">
        <v>50.7</v>
      </c>
      <c r="R64" s="158">
        <v>0</v>
      </c>
      <c r="S64" s="156">
        <v>7.7</v>
      </c>
      <c r="T64" s="156">
        <v>7.7</v>
      </c>
      <c r="U64" s="156">
        <f>[2]Lapas1!F25</f>
        <v>0</v>
      </c>
      <c r="V64" s="158">
        <f>[2]Lapas1!G25</f>
        <v>0</v>
      </c>
      <c r="W64" s="158">
        <v>14.5</v>
      </c>
      <c r="X64" s="158">
        <v>13.5</v>
      </c>
      <c r="Y64" s="152" t="s">
        <v>167</v>
      </c>
      <c r="Z64" s="153">
        <v>4.25</v>
      </c>
      <c r="AA64" s="153">
        <v>4</v>
      </c>
      <c r="AB64" s="153">
        <v>4</v>
      </c>
    </row>
    <row r="65" spans="1:28" ht="34.5" customHeight="1" x14ac:dyDescent="0.25">
      <c r="A65" s="120"/>
      <c r="B65" s="123"/>
      <c r="C65" s="123"/>
      <c r="D65" s="126"/>
      <c r="E65" s="113"/>
      <c r="F65" s="113"/>
      <c r="G65" s="113"/>
      <c r="H65" s="151"/>
      <c r="I65" s="113"/>
      <c r="J65" s="80"/>
      <c r="K65" s="157"/>
      <c r="L65" s="157"/>
      <c r="M65" s="157"/>
      <c r="N65" s="78"/>
      <c r="O65" s="78"/>
      <c r="P65" s="78"/>
      <c r="Q65" s="78"/>
      <c r="R65" s="78"/>
      <c r="S65" s="157"/>
      <c r="T65" s="157"/>
      <c r="U65" s="157"/>
      <c r="V65" s="78"/>
      <c r="W65" s="78"/>
      <c r="X65" s="78"/>
      <c r="Y65" s="146"/>
      <c r="Z65" s="154"/>
      <c r="AA65" s="154"/>
      <c r="AB65" s="154"/>
    </row>
    <row r="66" spans="1:28" ht="51" customHeight="1" x14ac:dyDescent="0.25">
      <c r="A66" s="120"/>
      <c r="B66" s="123"/>
      <c r="C66" s="123"/>
      <c r="D66" s="126"/>
      <c r="E66" s="113"/>
      <c r="F66" s="113"/>
      <c r="G66" s="113"/>
      <c r="H66" s="151"/>
      <c r="I66" s="113"/>
      <c r="J66" s="133"/>
      <c r="K66" s="129"/>
      <c r="L66" s="129"/>
      <c r="M66" s="129"/>
      <c r="N66" s="135"/>
      <c r="O66" s="135"/>
      <c r="P66" s="135"/>
      <c r="Q66" s="135"/>
      <c r="R66" s="135"/>
      <c r="S66" s="129"/>
      <c r="T66" s="129"/>
      <c r="U66" s="129"/>
      <c r="V66" s="135"/>
      <c r="W66" s="135"/>
      <c r="X66" s="135"/>
      <c r="Y66" s="13" t="s">
        <v>153</v>
      </c>
      <c r="Z66" s="12">
        <v>6.25</v>
      </c>
      <c r="AA66" s="12">
        <v>6.25</v>
      </c>
      <c r="AB66" s="12">
        <v>6.25</v>
      </c>
    </row>
    <row r="67" spans="1:28" ht="45.2" customHeight="1" x14ac:dyDescent="0.25">
      <c r="A67" s="120"/>
      <c r="B67" s="123"/>
      <c r="C67" s="123"/>
      <c r="D67" s="126"/>
      <c r="E67" s="113"/>
      <c r="F67" s="113"/>
      <c r="G67" s="113"/>
      <c r="H67" s="151"/>
      <c r="I67" s="113"/>
      <c r="J67" s="80" t="s">
        <v>25</v>
      </c>
      <c r="K67" s="159">
        <v>194.9</v>
      </c>
      <c r="L67" s="159">
        <v>194.9</v>
      </c>
      <c r="M67" s="159">
        <v>149.30000000000001</v>
      </c>
      <c r="N67" s="159">
        <v>0</v>
      </c>
      <c r="O67" s="78">
        <v>194.9</v>
      </c>
      <c r="P67" s="78">
        <v>194.9</v>
      </c>
      <c r="Q67" s="78">
        <v>149.30000000000001</v>
      </c>
      <c r="R67" s="78">
        <v>0</v>
      </c>
      <c r="S67" s="157">
        <v>0</v>
      </c>
      <c r="T67" s="157">
        <v>0</v>
      </c>
      <c r="U67" s="157">
        <v>0</v>
      </c>
      <c r="V67" s="78">
        <v>0</v>
      </c>
      <c r="W67" s="78">
        <v>0</v>
      </c>
      <c r="X67" s="78">
        <v>0</v>
      </c>
      <c r="Y67" s="13" t="s">
        <v>62</v>
      </c>
      <c r="Z67" s="12">
        <v>0</v>
      </c>
      <c r="AA67" s="12">
        <v>0</v>
      </c>
      <c r="AB67" s="12">
        <v>0</v>
      </c>
    </row>
    <row r="68" spans="1:28" ht="34.9" customHeight="1" thickBot="1" x14ac:dyDescent="0.3">
      <c r="A68" s="120"/>
      <c r="B68" s="123"/>
      <c r="C68" s="123"/>
      <c r="D68" s="126"/>
      <c r="E68" s="113"/>
      <c r="F68" s="113"/>
      <c r="G68" s="113"/>
      <c r="H68" s="151"/>
      <c r="I68" s="113"/>
      <c r="J68" s="81"/>
      <c r="K68" s="160"/>
      <c r="L68" s="160"/>
      <c r="M68" s="160"/>
      <c r="N68" s="160"/>
      <c r="O68" s="79"/>
      <c r="P68" s="79"/>
      <c r="Q68" s="79"/>
      <c r="R68" s="79"/>
      <c r="S68" s="161"/>
      <c r="T68" s="161"/>
      <c r="U68" s="161"/>
      <c r="V68" s="79"/>
      <c r="W68" s="79"/>
      <c r="X68" s="79"/>
      <c r="Y68" s="13" t="s">
        <v>63</v>
      </c>
      <c r="Z68" s="12">
        <v>2</v>
      </c>
      <c r="AA68" s="12">
        <v>2</v>
      </c>
      <c r="AB68" s="12">
        <v>2</v>
      </c>
    </row>
    <row r="69" spans="1:28" ht="45.2" customHeight="1" thickBot="1" x14ac:dyDescent="0.3">
      <c r="A69" s="120"/>
      <c r="B69" s="123"/>
      <c r="C69" s="123"/>
      <c r="D69" s="126"/>
      <c r="E69" s="113"/>
      <c r="F69" s="113"/>
      <c r="G69" s="114"/>
      <c r="H69" s="146"/>
      <c r="I69" s="114"/>
      <c r="J69" s="11" t="s">
        <v>28</v>
      </c>
      <c r="K69" s="59">
        <f>SUM(K64:K68)</f>
        <v>241.3</v>
      </c>
      <c r="L69" s="59">
        <f t="shared" ref="L69:X69" si="15">SUM(L64:L68)</f>
        <v>241.3</v>
      </c>
      <c r="M69" s="59">
        <f t="shared" si="15"/>
        <v>175.70000000000002</v>
      </c>
      <c r="N69" s="59">
        <f t="shared" si="15"/>
        <v>0</v>
      </c>
      <c r="O69" s="59">
        <f t="shared" si="15"/>
        <v>245.60000000000002</v>
      </c>
      <c r="P69" s="59">
        <f t="shared" si="15"/>
        <v>245.60000000000002</v>
      </c>
      <c r="Q69" s="59">
        <f t="shared" si="15"/>
        <v>200</v>
      </c>
      <c r="R69" s="59">
        <f t="shared" si="15"/>
        <v>0</v>
      </c>
      <c r="S69" s="59">
        <f t="shared" si="15"/>
        <v>7.7</v>
      </c>
      <c r="T69" s="59">
        <f t="shared" si="15"/>
        <v>7.7</v>
      </c>
      <c r="U69" s="59">
        <f t="shared" si="15"/>
        <v>0</v>
      </c>
      <c r="V69" s="59">
        <f t="shared" si="15"/>
        <v>0</v>
      </c>
      <c r="W69" s="59">
        <f t="shared" si="15"/>
        <v>14.5</v>
      </c>
      <c r="X69" s="59">
        <f t="shared" si="15"/>
        <v>13.5</v>
      </c>
      <c r="Y69" s="109" t="s">
        <v>20</v>
      </c>
      <c r="Z69" s="110"/>
      <c r="AA69" s="110"/>
      <c r="AB69" s="111"/>
    </row>
    <row r="70" spans="1:28" ht="45.2" customHeight="1" thickBot="1" x14ac:dyDescent="0.3">
      <c r="A70" s="121"/>
      <c r="B70" s="124"/>
      <c r="C70" s="124"/>
      <c r="D70" s="127"/>
      <c r="E70" s="114"/>
      <c r="F70" s="114"/>
      <c r="G70" s="97" t="s">
        <v>35</v>
      </c>
      <c r="H70" s="98"/>
      <c r="I70" s="98"/>
      <c r="J70" s="99"/>
      <c r="K70" s="63">
        <f>SUM(K69+K63+K55+K47+K39)</f>
        <v>2186.8999999999996</v>
      </c>
      <c r="L70" s="63">
        <f t="shared" ref="L70:X70" si="16">SUM(L69+L63+L55+L47+L39)</f>
        <v>2105.6999999999998</v>
      </c>
      <c r="M70" s="63">
        <f t="shared" si="16"/>
        <v>1239.7</v>
      </c>
      <c r="N70" s="63">
        <f t="shared" si="16"/>
        <v>81.2</v>
      </c>
      <c r="O70" s="63">
        <f t="shared" si="16"/>
        <v>2357.1999999999998</v>
      </c>
      <c r="P70" s="63">
        <f t="shared" si="16"/>
        <v>2309.1999999999998</v>
      </c>
      <c r="Q70" s="63">
        <f t="shared" si="16"/>
        <v>1714.7</v>
      </c>
      <c r="R70" s="63">
        <f t="shared" si="16"/>
        <v>48</v>
      </c>
      <c r="S70" s="63">
        <f t="shared" si="16"/>
        <v>2157.6</v>
      </c>
      <c r="T70" s="63">
        <f t="shared" si="16"/>
        <v>2060.8999999999996</v>
      </c>
      <c r="U70" s="63">
        <f t="shared" si="16"/>
        <v>1532.7</v>
      </c>
      <c r="V70" s="63">
        <f t="shared" si="16"/>
        <v>96.7</v>
      </c>
      <c r="W70" s="63">
        <f t="shared" si="16"/>
        <v>2404.6</v>
      </c>
      <c r="X70" s="63">
        <f t="shared" si="16"/>
        <v>2441.3000000000002</v>
      </c>
      <c r="Y70" s="100" t="s">
        <v>20</v>
      </c>
      <c r="Z70" s="101"/>
      <c r="AA70" s="101"/>
      <c r="AB70" s="102"/>
    </row>
    <row r="71" spans="1:28" ht="45.2" customHeight="1" thickBot="1" x14ac:dyDescent="0.3">
      <c r="A71" s="120"/>
      <c r="B71" s="123"/>
      <c r="C71" s="123"/>
      <c r="D71" s="126"/>
      <c r="E71" s="113"/>
      <c r="F71" s="113" t="s">
        <v>168</v>
      </c>
      <c r="G71" s="112" t="s">
        <v>64</v>
      </c>
      <c r="H71" s="112" t="s">
        <v>185</v>
      </c>
      <c r="I71" s="112" t="s">
        <v>73</v>
      </c>
      <c r="J71" s="9" t="s">
        <v>25</v>
      </c>
      <c r="K71" s="58">
        <v>8.3000000000000007</v>
      </c>
      <c r="L71" s="58">
        <v>8.3000000000000007</v>
      </c>
      <c r="M71" s="58">
        <v>0</v>
      </c>
      <c r="N71" s="58">
        <v>0</v>
      </c>
      <c r="O71" s="66">
        <v>10</v>
      </c>
      <c r="P71" s="66">
        <v>10</v>
      </c>
      <c r="Q71" s="58">
        <v>0</v>
      </c>
      <c r="R71" s="58">
        <v>0</v>
      </c>
      <c r="S71" s="65">
        <v>10</v>
      </c>
      <c r="T71" s="65">
        <v>10</v>
      </c>
      <c r="U71" s="58">
        <v>0</v>
      </c>
      <c r="V71" s="58">
        <v>0</v>
      </c>
      <c r="W71" s="58">
        <v>10</v>
      </c>
      <c r="X71" s="58">
        <v>10</v>
      </c>
      <c r="Y71" s="8" t="s">
        <v>66</v>
      </c>
      <c r="Z71" s="10">
        <v>2</v>
      </c>
      <c r="AA71" s="10">
        <v>2</v>
      </c>
      <c r="AB71" s="10">
        <v>2</v>
      </c>
    </row>
    <row r="72" spans="1:28" ht="45.2" customHeight="1" thickBot="1" x14ac:dyDescent="0.3">
      <c r="A72" s="120"/>
      <c r="B72" s="123"/>
      <c r="C72" s="123"/>
      <c r="D72" s="126"/>
      <c r="E72" s="113"/>
      <c r="F72" s="113"/>
      <c r="G72" s="114"/>
      <c r="H72" s="114"/>
      <c r="I72" s="114"/>
      <c r="J72" s="11" t="s">
        <v>28</v>
      </c>
      <c r="K72" s="59">
        <f>K71</f>
        <v>8.3000000000000007</v>
      </c>
      <c r="L72" s="59">
        <f t="shared" ref="L72:X72" si="17">L71</f>
        <v>8.3000000000000007</v>
      </c>
      <c r="M72" s="59">
        <f t="shared" si="17"/>
        <v>0</v>
      </c>
      <c r="N72" s="59">
        <f t="shared" si="17"/>
        <v>0</v>
      </c>
      <c r="O72" s="59">
        <f t="shared" si="17"/>
        <v>10</v>
      </c>
      <c r="P72" s="59">
        <f t="shared" si="17"/>
        <v>10</v>
      </c>
      <c r="Q72" s="59">
        <f t="shared" si="17"/>
        <v>0</v>
      </c>
      <c r="R72" s="59">
        <f t="shared" si="17"/>
        <v>0</v>
      </c>
      <c r="S72" s="59">
        <f t="shared" si="17"/>
        <v>10</v>
      </c>
      <c r="T72" s="59">
        <f t="shared" si="17"/>
        <v>10</v>
      </c>
      <c r="U72" s="59">
        <f t="shared" si="17"/>
        <v>0</v>
      </c>
      <c r="V72" s="59">
        <f t="shared" si="17"/>
        <v>0</v>
      </c>
      <c r="W72" s="59">
        <f t="shared" si="17"/>
        <v>10</v>
      </c>
      <c r="X72" s="59">
        <f t="shared" si="17"/>
        <v>10</v>
      </c>
      <c r="Y72" s="109" t="s">
        <v>20</v>
      </c>
      <c r="Z72" s="110"/>
      <c r="AA72" s="110"/>
      <c r="AB72" s="111"/>
    </row>
    <row r="73" spans="1:28" ht="45.2" customHeight="1" thickBot="1" x14ac:dyDescent="0.3">
      <c r="A73" s="121"/>
      <c r="B73" s="124"/>
      <c r="C73" s="124"/>
      <c r="D73" s="127"/>
      <c r="E73" s="114"/>
      <c r="F73" s="114"/>
      <c r="G73" s="97" t="s">
        <v>35</v>
      </c>
      <c r="H73" s="98"/>
      <c r="I73" s="98"/>
      <c r="J73" s="99"/>
      <c r="K73" s="63">
        <f>SUM(K72)</f>
        <v>8.3000000000000007</v>
      </c>
      <c r="L73" s="63">
        <f t="shared" ref="L73:X73" si="18">SUM(L72)</f>
        <v>8.3000000000000007</v>
      </c>
      <c r="M73" s="63">
        <f t="shared" si="18"/>
        <v>0</v>
      </c>
      <c r="N73" s="63">
        <f t="shared" si="18"/>
        <v>0</v>
      </c>
      <c r="O73" s="63">
        <f t="shared" si="18"/>
        <v>10</v>
      </c>
      <c r="P73" s="63">
        <f t="shared" si="18"/>
        <v>10</v>
      </c>
      <c r="Q73" s="63">
        <f t="shared" si="18"/>
        <v>0</v>
      </c>
      <c r="R73" s="63">
        <f t="shared" si="18"/>
        <v>0</v>
      </c>
      <c r="S73" s="63">
        <f t="shared" si="18"/>
        <v>10</v>
      </c>
      <c r="T73" s="63">
        <f t="shared" si="18"/>
        <v>10</v>
      </c>
      <c r="U73" s="63">
        <f t="shared" si="18"/>
        <v>0</v>
      </c>
      <c r="V73" s="63">
        <f t="shared" si="18"/>
        <v>0</v>
      </c>
      <c r="W73" s="63">
        <f t="shared" si="18"/>
        <v>10</v>
      </c>
      <c r="X73" s="63">
        <f t="shared" si="18"/>
        <v>10</v>
      </c>
      <c r="Y73" s="100" t="s">
        <v>20</v>
      </c>
      <c r="Z73" s="101"/>
      <c r="AA73" s="101"/>
      <c r="AB73" s="102"/>
    </row>
    <row r="74" spans="1:28" ht="45.2" customHeight="1" thickBot="1" x14ac:dyDescent="0.3">
      <c r="A74" s="119">
        <v>2</v>
      </c>
      <c r="B74" s="122">
        <v>2</v>
      </c>
      <c r="C74" s="122">
        <v>1</v>
      </c>
      <c r="D74" s="125">
        <v>1</v>
      </c>
      <c r="E74" s="112">
        <v>9</v>
      </c>
      <c r="F74" s="112" t="s">
        <v>67</v>
      </c>
      <c r="G74" s="112" t="s">
        <v>68</v>
      </c>
      <c r="H74" s="112" t="s">
        <v>184</v>
      </c>
      <c r="I74" s="112" t="s">
        <v>73</v>
      </c>
      <c r="J74" s="9" t="s">
        <v>25</v>
      </c>
      <c r="K74" s="58">
        <v>0.3</v>
      </c>
      <c r="L74" s="58">
        <v>0.3</v>
      </c>
      <c r="M74" s="58">
        <v>0</v>
      </c>
      <c r="N74" s="58">
        <v>0</v>
      </c>
      <c r="O74" s="58">
        <v>0.5</v>
      </c>
      <c r="P74" s="58">
        <v>0.5</v>
      </c>
      <c r="Q74" s="58">
        <v>0</v>
      </c>
      <c r="R74" s="58">
        <v>0</v>
      </c>
      <c r="S74" s="58">
        <v>0.5</v>
      </c>
      <c r="T74" s="58">
        <v>0.5</v>
      </c>
      <c r="U74" s="58">
        <v>0</v>
      </c>
      <c r="V74" s="58">
        <v>0</v>
      </c>
      <c r="W74" s="58">
        <v>1.6</v>
      </c>
      <c r="X74" s="58">
        <v>1.6</v>
      </c>
      <c r="Y74" s="8" t="s">
        <v>69</v>
      </c>
      <c r="Z74" s="10">
        <v>4</v>
      </c>
      <c r="AA74" s="10">
        <v>4</v>
      </c>
      <c r="AB74" s="10">
        <v>4</v>
      </c>
    </row>
    <row r="75" spans="1:28" ht="45.2" customHeight="1" thickBot="1" x14ac:dyDescent="0.3">
      <c r="A75" s="120"/>
      <c r="B75" s="123"/>
      <c r="C75" s="123"/>
      <c r="D75" s="126"/>
      <c r="E75" s="113"/>
      <c r="F75" s="113"/>
      <c r="G75" s="114"/>
      <c r="H75" s="114"/>
      <c r="I75" s="114"/>
      <c r="J75" s="11" t="s">
        <v>28</v>
      </c>
      <c r="K75" s="59">
        <f>K74</f>
        <v>0.3</v>
      </c>
      <c r="L75" s="59">
        <f t="shared" ref="L75:X75" si="19">L74</f>
        <v>0.3</v>
      </c>
      <c r="M75" s="59">
        <f t="shared" si="19"/>
        <v>0</v>
      </c>
      <c r="N75" s="59">
        <f t="shared" si="19"/>
        <v>0</v>
      </c>
      <c r="O75" s="59">
        <f t="shared" si="19"/>
        <v>0.5</v>
      </c>
      <c r="P75" s="59">
        <f t="shared" si="19"/>
        <v>0.5</v>
      </c>
      <c r="Q75" s="59">
        <f t="shared" si="19"/>
        <v>0</v>
      </c>
      <c r="R75" s="59">
        <f t="shared" si="19"/>
        <v>0</v>
      </c>
      <c r="S75" s="59">
        <f t="shared" si="19"/>
        <v>0.5</v>
      </c>
      <c r="T75" s="59">
        <f t="shared" si="19"/>
        <v>0.5</v>
      </c>
      <c r="U75" s="59">
        <f t="shared" si="19"/>
        <v>0</v>
      </c>
      <c r="V75" s="59">
        <f t="shared" si="19"/>
        <v>0</v>
      </c>
      <c r="W75" s="59">
        <f t="shared" si="19"/>
        <v>1.6</v>
      </c>
      <c r="X75" s="59">
        <f t="shared" si="19"/>
        <v>1.6</v>
      </c>
      <c r="Y75" s="109" t="s">
        <v>20</v>
      </c>
      <c r="Z75" s="110"/>
      <c r="AA75" s="110"/>
      <c r="AB75" s="111"/>
    </row>
    <row r="76" spans="1:28" ht="45.2" customHeight="1" thickBot="1" x14ac:dyDescent="0.3">
      <c r="A76" s="120"/>
      <c r="B76" s="123"/>
      <c r="C76" s="123"/>
      <c r="D76" s="126"/>
      <c r="E76" s="113"/>
      <c r="F76" s="113"/>
      <c r="G76" s="112" t="s">
        <v>70</v>
      </c>
      <c r="H76" s="112" t="s">
        <v>183</v>
      </c>
      <c r="I76" s="112" t="s">
        <v>46</v>
      </c>
      <c r="J76" s="9" t="s">
        <v>25</v>
      </c>
      <c r="K76" s="58">
        <v>5</v>
      </c>
      <c r="L76" s="58">
        <v>5</v>
      </c>
      <c r="M76" s="58">
        <v>0</v>
      </c>
      <c r="N76" s="58">
        <v>0</v>
      </c>
      <c r="O76" s="58">
        <v>0.5</v>
      </c>
      <c r="P76" s="58">
        <v>0.5</v>
      </c>
      <c r="Q76" s="58">
        <v>0</v>
      </c>
      <c r="R76" s="58">
        <v>0</v>
      </c>
      <c r="S76" s="58">
        <v>0</v>
      </c>
      <c r="T76" s="58">
        <v>0</v>
      </c>
      <c r="U76" s="58">
        <v>0</v>
      </c>
      <c r="V76" s="58">
        <v>0</v>
      </c>
      <c r="W76" s="58">
        <v>0.2</v>
      </c>
      <c r="X76" s="58">
        <v>5</v>
      </c>
      <c r="Y76" s="8" t="s">
        <v>71</v>
      </c>
      <c r="Z76" s="10">
        <v>1</v>
      </c>
      <c r="AA76" s="10">
        <v>1</v>
      </c>
      <c r="AB76" s="10">
        <v>1</v>
      </c>
    </row>
    <row r="77" spans="1:28" ht="43.9" customHeight="1" thickBot="1" x14ac:dyDescent="0.3">
      <c r="A77" s="120"/>
      <c r="B77" s="123"/>
      <c r="C77" s="123"/>
      <c r="D77" s="126"/>
      <c r="E77" s="113"/>
      <c r="F77" s="113"/>
      <c r="G77" s="114"/>
      <c r="H77" s="114"/>
      <c r="I77" s="114"/>
      <c r="J77" s="11" t="s">
        <v>28</v>
      </c>
      <c r="K77" s="59">
        <f>K76</f>
        <v>5</v>
      </c>
      <c r="L77" s="59">
        <f t="shared" ref="L77:X77" si="20">L76</f>
        <v>5</v>
      </c>
      <c r="M77" s="59">
        <f t="shared" si="20"/>
        <v>0</v>
      </c>
      <c r="N77" s="59">
        <f t="shared" si="20"/>
        <v>0</v>
      </c>
      <c r="O77" s="59">
        <f t="shared" si="20"/>
        <v>0.5</v>
      </c>
      <c r="P77" s="59">
        <f t="shared" si="20"/>
        <v>0.5</v>
      </c>
      <c r="Q77" s="59">
        <f t="shared" si="20"/>
        <v>0</v>
      </c>
      <c r="R77" s="59">
        <f t="shared" si="20"/>
        <v>0</v>
      </c>
      <c r="S77" s="59">
        <f t="shared" si="20"/>
        <v>0</v>
      </c>
      <c r="T77" s="59">
        <f t="shared" si="20"/>
        <v>0</v>
      </c>
      <c r="U77" s="59">
        <f t="shared" si="20"/>
        <v>0</v>
      </c>
      <c r="V77" s="59">
        <f t="shared" si="20"/>
        <v>0</v>
      </c>
      <c r="W77" s="59">
        <f t="shared" si="20"/>
        <v>0.2</v>
      </c>
      <c r="X77" s="59">
        <f t="shared" si="20"/>
        <v>5</v>
      </c>
      <c r="Y77" s="109" t="s">
        <v>20</v>
      </c>
      <c r="Z77" s="110"/>
      <c r="AA77" s="110"/>
      <c r="AB77" s="111"/>
    </row>
    <row r="78" spans="1:28" ht="34.5" customHeight="1" x14ac:dyDescent="0.25">
      <c r="A78" s="120"/>
      <c r="B78" s="123"/>
      <c r="C78" s="123"/>
      <c r="D78" s="126"/>
      <c r="E78" s="113"/>
      <c r="F78" s="113"/>
      <c r="G78" s="112" t="s">
        <v>72</v>
      </c>
      <c r="H78" s="112" t="s">
        <v>182</v>
      </c>
      <c r="I78" s="112" t="s">
        <v>73</v>
      </c>
      <c r="J78" s="9" t="s">
        <v>30</v>
      </c>
      <c r="K78" s="58">
        <v>5.0999999999999996</v>
      </c>
      <c r="L78" s="58">
        <v>5.0999999999999996</v>
      </c>
      <c r="M78" s="58">
        <v>0.9</v>
      </c>
      <c r="N78" s="58">
        <v>0</v>
      </c>
      <c r="O78" s="64">
        <v>4</v>
      </c>
      <c r="P78" s="64">
        <v>4</v>
      </c>
      <c r="Q78" s="58">
        <v>0.9</v>
      </c>
      <c r="R78" s="58">
        <v>0</v>
      </c>
      <c r="S78" s="58">
        <f>[2]Lapas1!D24</f>
        <v>5.8</v>
      </c>
      <c r="T78" s="58">
        <f>[2]Lapas1!E24</f>
        <v>5.8</v>
      </c>
      <c r="U78" s="58">
        <f>[2]Lapas1!F24</f>
        <v>1</v>
      </c>
      <c r="V78" s="58">
        <f>[2]Lapas1!G24</f>
        <v>0</v>
      </c>
      <c r="W78" s="58">
        <v>5</v>
      </c>
      <c r="X78" s="58">
        <v>4.8</v>
      </c>
      <c r="Y78" s="112" t="s">
        <v>74</v>
      </c>
      <c r="Z78" s="117">
        <v>2</v>
      </c>
      <c r="AA78" s="117">
        <v>2</v>
      </c>
      <c r="AB78" s="117">
        <v>2</v>
      </c>
    </row>
    <row r="79" spans="1:28" ht="33" customHeight="1" x14ac:dyDescent="0.25">
      <c r="A79" s="120"/>
      <c r="B79" s="123"/>
      <c r="C79" s="123"/>
      <c r="D79" s="126"/>
      <c r="E79" s="113"/>
      <c r="F79" s="113"/>
      <c r="G79" s="113"/>
      <c r="H79" s="113"/>
      <c r="I79" s="113"/>
      <c r="J79" s="9" t="s">
        <v>52</v>
      </c>
      <c r="K79" s="58">
        <v>0</v>
      </c>
      <c r="L79" s="58">
        <v>0</v>
      </c>
      <c r="M79" s="58">
        <v>0</v>
      </c>
      <c r="N79" s="58">
        <v>0</v>
      </c>
      <c r="O79" s="58">
        <v>0</v>
      </c>
      <c r="P79" s="58">
        <v>0</v>
      </c>
      <c r="Q79" s="58">
        <v>0</v>
      </c>
      <c r="R79" s="58">
        <v>0</v>
      </c>
      <c r="S79" s="58">
        <v>0</v>
      </c>
      <c r="T79" s="58">
        <v>0</v>
      </c>
      <c r="U79" s="58">
        <v>0</v>
      </c>
      <c r="V79" s="58">
        <v>0</v>
      </c>
      <c r="W79" s="58">
        <v>0</v>
      </c>
      <c r="X79" s="58">
        <v>0</v>
      </c>
      <c r="Y79" s="113"/>
      <c r="Z79" s="144"/>
      <c r="AA79" s="144"/>
      <c r="AB79" s="144"/>
    </row>
    <row r="80" spans="1:28" ht="36" customHeight="1" thickBot="1" x14ac:dyDescent="0.3">
      <c r="A80" s="120"/>
      <c r="B80" s="123"/>
      <c r="C80" s="123"/>
      <c r="D80" s="126"/>
      <c r="E80" s="113"/>
      <c r="F80" s="113"/>
      <c r="G80" s="113"/>
      <c r="H80" s="113"/>
      <c r="I80" s="113"/>
      <c r="J80" s="9" t="s">
        <v>54</v>
      </c>
      <c r="K80" s="58">
        <v>0</v>
      </c>
      <c r="L80" s="58">
        <v>0</v>
      </c>
      <c r="M80" s="58">
        <v>0</v>
      </c>
      <c r="N80" s="58">
        <v>0</v>
      </c>
      <c r="O80" s="58">
        <v>0</v>
      </c>
      <c r="P80" s="58">
        <v>0</v>
      </c>
      <c r="Q80" s="58">
        <v>0</v>
      </c>
      <c r="R80" s="58">
        <v>0</v>
      </c>
      <c r="S80" s="58">
        <v>0</v>
      </c>
      <c r="T80" s="58">
        <v>0</v>
      </c>
      <c r="U80" s="58">
        <v>0</v>
      </c>
      <c r="V80" s="58">
        <v>0</v>
      </c>
      <c r="W80" s="58">
        <v>0</v>
      </c>
      <c r="X80" s="58">
        <v>0</v>
      </c>
      <c r="Y80" s="114"/>
      <c r="Z80" s="118"/>
      <c r="AA80" s="118"/>
      <c r="AB80" s="118"/>
    </row>
    <row r="81" spans="1:28" ht="45.2" customHeight="1" thickBot="1" x14ac:dyDescent="0.3">
      <c r="A81" s="120"/>
      <c r="B81" s="123"/>
      <c r="C81" s="123"/>
      <c r="D81" s="126"/>
      <c r="E81" s="113"/>
      <c r="F81" s="113"/>
      <c r="G81" s="114"/>
      <c r="H81" s="114"/>
      <c r="I81" s="114"/>
      <c r="J81" s="11" t="s">
        <v>28</v>
      </c>
      <c r="K81" s="59">
        <f>SUM(K78:K80)</f>
        <v>5.0999999999999996</v>
      </c>
      <c r="L81" s="59">
        <f t="shared" ref="L81:X81" si="21">SUM(L78:L80)</f>
        <v>5.0999999999999996</v>
      </c>
      <c r="M81" s="59">
        <f t="shared" si="21"/>
        <v>0.9</v>
      </c>
      <c r="N81" s="59">
        <f t="shared" si="21"/>
        <v>0</v>
      </c>
      <c r="O81" s="59">
        <f t="shared" si="21"/>
        <v>4</v>
      </c>
      <c r="P81" s="59">
        <f t="shared" si="21"/>
        <v>4</v>
      </c>
      <c r="Q81" s="59">
        <f t="shared" si="21"/>
        <v>0.9</v>
      </c>
      <c r="R81" s="59">
        <f t="shared" si="21"/>
        <v>0</v>
      </c>
      <c r="S81" s="59">
        <f t="shared" si="21"/>
        <v>5.8</v>
      </c>
      <c r="T81" s="59">
        <f t="shared" si="21"/>
        <v>5.8</v>
      </c>
      <c r="U81" s="59">
        <f t="shared" si="21"/>
        <v>1</v>
      </c>
      <c r="V81" s="59">
        <f t="shared" si="21"/>
        <v>0</v>
      </c>
      <c r="W81" s="59">
        <f t="shared" si="21"/>
        <v>5</v>
      </c>
      <c r="X81" s="59">
        <f t="shared" si="21"/>
        <v>4.8</v>
      </c>
      <c r="Y81" s="109" t="s">
        <v>20</v>
      </c>
      <c r="Z81" s="110"/>
      <c r="AA81" s="110"/>
      <c r="AB81" s="111"/>
    </row>
    <row r="82" spans="1:28" ht="45.2" customHeight="1" thickBot="1" x14ac:dyDescent="0.3">
      <c r="A82" s="120"/>
      <c r="B82" s="123"/>
      <c r="C82" s="123"/>
      <c r="D82" s="126"/>
      <c r="E82" s="113"/>
      <c r="F82" s="113"/>
      <c r="G82" s="112" t="s">
        <v>75</v>
      </c>
      <c r="H82" s="145" t="s">
        <v>181</v>
      </c>
      <c r="I82" s="112" t="s">
        <v>65</v>
      </c>
      <c r="J82" s="9" t="s">
        <v>52</v>
      </c>
      <c r="K82" s="64">
        <v>2.4</v>
      </c>
      <c r="L82" s="64">
        <v>24</v>
      </c>
      <c r="M82" s="64">
        <v>0</v>
      </c>
      <c r="N82" s="64">
        <v>0</v>
      </c>
      <c r="O82" s="64">
        <v>2.4</v>
      </c>
      <c r="P82" s="58">
        <v>2.4</v>
      </c>
      <c r="Q82" s="58">
        <v>0</v>
      </c>
      <c r="R82" s="58">
        <v>0</v>
      </c>
      <c r="S82" s="64">
        <v>2.5</v>
      </c>
      <c r="T82" s="64">
        <v>2.5</v>
      </c>
      <c r="U82" s="64">
        <v>0</v>
      </c>
      <c r="V82" s="58">
        <v>0</v>
      </c>
      <c r="W82" s="58">
        <v>2.5</v>
      </c>
      <c r="X82" s="58">
        <v>2.5</v>
      </c>
      <c r="Y82" s="8" t="s">
        <v>76</v>
      </c>
      <c r="Z82" s="10">
        <v>60</v>
      </c>
      <c r="AA82" s="10">
        <v>65</v>
      </c>
      <c r="AB82" s="10">
        <v>65</v>
      </c>
    </row>
    <row r="83" spans="1:28" ht="45.2" customHeight="1" thickBot="1" x14ac:dyDescent="0.3">
      <c r="A83" s="120"/>
      <c r="B83" s="123"/>
      <c r="C83" s="123"/>
      <c r="D83" s="126"/>
      <c r="E83" s="113"/>
      <c r="F83" s="113"/>
      <c r="G83" s="114"/>
      <c r="H83" s="146"/>
      <c r="I83" s="114"/>
      <c r="J83" s="11" t="s">
        <v>28</v>
      </c>
      <c r="K83" s="67">
        <f>K82</f>
        <v>2.4</v>
      </c>
      <c r="L83" s="67">
        <f t="shared" ref="L83:X83" si="22">L82</f>
        <v>24</v>
      </c>
      <c r="M83" s="67">
        <f t="shared" si="22"/>
        <v>0</v>
      </c>
      <c r="N83" s="67">
        <f t="shared" si="22"/>
        <v>0</v>
      </c>
      <c r="O83" s="67">
        <f t="shared" si="22"/>
        <v>2.4</v>
      </c>
      <c r="P83" s="59">
        <f t="shared" si="22"/>
        <v>2.4</v>
      </c>
      <c r="Q83" s="59">
        <f t="shared" si="22"/>
        <v>0</v>
      </c>
      <c r="R83" s="59">
        <f t="shared" si="22"/>
        <v>0</v>
      </c>
      <c r="S83" s="59">
        <f t="shared" si="22"/>
        <v>2.5</v>
      </c>
      <c r="T83" s="59">
        <f t="shared" si="22"/>
        <v>2.5</v>
      </c>
      <c r="U83" s="59">
        <f t="shared" si="22"/>
        <v>0</v>
      </c>
      <c r="V83" s="59">
        <f t="shared" si="22"/>
        <v>0</v>
      </c>
      <c r="W83" s="59">
        <f t="shared" si="22"/>
        <v>2.5</v>
      </c>
      <c r="X83" s="59">
        <f t="shared" si="22"/>
        <v>2.5</v>
      </c>
      <c r="Y83" s="109" t="s">
        <v>20</v>
      </c>
      <c r="Z83" s="110"/>
      <c r="AA83" s="110"/>
      <c r="AB83" s="111"/>
    </row>
    <row r="84" spans="1:28" ht="45.2" customHeight="1" x14ac:dyDescent="0.25">
      <c r="A84" s="120"/>
      <c r="B84" s="123"/>
      <c r="C84" s="123"/>
      <c r="D84" s="126"/>
      <c r="E84" s="113"/>
      <c r="F84" s="113"/>
      <c r="G84" s="112" t="s">
        <v>169</v>
      </c>
      <c r="H84" s="145" t="s">
        <v>186</v>
      </c>
      <c r="I84" s="112" t="s">
        <v>65</v>
      </c>
      <c r="J84" s="9" t="s">
        <v>52</v>
      </c>
      <c r="K84" s="64">
        <v>3.2</v>
      </c>
      <c r="L84" s="64">
        <v>3.2</v>
      </c>
      <c r="M84" s="64">
        <v>0</v>
      </c>
      <c r="N84" s="64">
        <v>0</v>
      </c>
      <c r="O84" s="64">
        <v>2.8</v>
      </c>
      <c r="P84" s="58">
        <v>2.8</v>
      </c>
      <c r="Q84" s="58">
        <v>0</v>
      </c>
      <c r="R84" s="58">
        <v>0</v>
      </c>
      <c r="S84" s="64">
        <v>2.8</v>
      </c>
      <c r="T84" s="64">
        <v>2.8</v>
      </c>
      <c r="U84" s="64">
        <v>0</v>
      </c>
      <c r="V84" s="58">
        <v>0</v>
      </c>
      <c r="W84" s="58">
        <v>3.5</v>
      </c>
      <c r="X84" s="58">
        <v>3.5</v>
      </c>
      <c r="Y84" s="147" t="s">
        <v>152</v>
      </c>
      <c r="Z84" s="149">
        <v>12</v>
      </c>
      <c r="AA84" s="149">
        <v>14</v>
      </c>
      <c r="AB84" s="149">
        <v>16</v>
      </c>
    </row>
    <row r="85" spans="1:28" ht="45.2" customHeight="1" thickBot="1" x14ac:dyDescent="0.3">
      <c r="A85" s="120"/>
      <c r="B85" s="123"/>
      <c r="C85" s="123"/>
      <c r="D85" s="126"/>
      <c r="E85" s="113"/>
      <c r="F85" s="113"/>
      <c r="G85" s="113"/>
      <c r="H85" s="151"/>
      <c r="I85" s="113"/>
      <c r="J85" s="9" t="s">
        <v>25</v>
      </c>
      <c r="K85" s="64">
        <v>0</v>
      </c>
      <c r="L85" s="64">
        <v>0</v>
      </c>
      <c r="M85" s="64">
        <v>0</v>
      </c>
      <c r="N85" s="64">
        <v>0</v>
      </c>
      <c r="O85" s="64">
        <v>5</v>
      </c>
      <c r="P85" s="58">
        <v>5</v>
      </c>
      <c r="Q85" s="58">
        <v>0</v>
      </c>
      <c r="R85" s="58">
        <v>0</v>
      </c>
      <c r="S85" s="64">
        <v>0</v>
      </c>
      <c r="T85" s="64">
        <v>0</v>
      </c>
      <c r="U85" s="64">
        <v>0</v>
      </c>
      <c r="V85" s="58">
        <v>0</v>
      </c>
      <c r="W85" s="58">
        <v>5.5</v>
      </c>
      <c r="X85" s="58">
        <v>6.5</v>
      </c>
      <c r="Y85" s="148"/>
      <c r="Z85" s="150"/>
      <c r="AA85" s="150"/>
      <c r="AB85" s="150"/>
    </row>
    <row r="86" spans="1:28" ht="45.2" customHeight="1" thickBot="1" x14ac:dyDescent="0.3">
      <c r="A86" s="120"/>
      <c r="B86" s="123"/>
      <c r="C86" s="123"/>
      <c r="D86" s="126"/>
      <c r="E86" s="113"/>
      <c r="F86" s="113"/>
      <c r="G86" s="114"/>
      <c r="H86" s="146"/>
      <c r="I86" s="114"/>
      <c r="J86" s="11" t="s">
        <v>28</v>
      </c>
      <c r="K86" s="59">
        <f>SUM(K84:K85)</f>
        <v>3.2</v>
      </c>
      <c r="L86" s="59">
        <f t="shared" ref="L86:X86" si="23">SUM(L84:L85)</f>
        <v>3.2</v>
      </c>
      <c r="M86" s="59">
        <f t="shared" si="23"/>
        <v>0</v>
      </c>
      <c r="N86" s="59">
        <f t="shared" si="23"/>
        <v>0</v>
      </c>
      <c r="O86" s="59">
        <f t="shared" si="23"/>
        <v>7.8</v>
      </c>
      <c r="P86" s="59">
        <f t="shared" si="23"/>
        <v>7.8</v>
      </c>
      <c r="Q86" s="59">
        <f t="shared" si="23"/>
        <v>0</v>
      </c>
      <c r="R86" s="59">
        <f t="shared" si="23"/>
        <v>0</v>
      </c>
      <c r="S86" s="59">
        <f t="shared" si="23"/>
        <v>2.8</v>
      </c>
      <c r="T86" s="59">
        <f t="shared" si="23"/>
        <v>2.8</v>
      </c>
      <c r="U86" s="59">
        <f t="shared" si="23"/>
        <v>0</v>
      </c>
      <c r="V86" s="59">
        <f t="shared" si="23"/>
        <v>0</v>
      </c>
      <c r="W86" s="59">
        <f>SUM(W84:W85)</f>
        <v>9</v>
      </c>
      <c r="X86" s="59">
        <f t="shared" si="23"/>
        <v>10</v>
      </c>
      <c r="Y86" s="109" t="s">
        <v>20</v>
      </c>
      <c r="Z86" s="110"/>
      <c r="AA86" s="110"/>
      <c r="AB86" s="111"/>
    </row>
    <row r="87" spans="1:28" ht="45.2" customHeight="1" thickBot="1" x14ac:dyDescent="0.3">
      <c r="A87" s="121"/>
      <c r="B87" s="124"/>
      <c r="C87" s="124"/>
      <c r="D87" s="127"/>
      <c r="E87" s="114"/>
      <c r="F87" s="114"/>
      <c r="G87" s="97" t="s">
        <v>35</v>
      </c>
      <c r="H87" s="98"/>
      <c r="I87" s="98"/>
      <c r="J87" s="99"/>
      <c r="K87" s="63">
        <f>SUM(K86+K81+K77+K75+K83)</f>
        <v>16</v>
      </c>
      <c r="L87" s="63">
        <f t="shared" ref="L87:V87" si="24">SUM(L86+L81+L77+L75+L83)</f>
        <v>37.6</v>
      </c>
      <c r="M87" s="63">
        <f t="shared" si="24"/>
        <v>0.9</v>
      </c>
      <c r="N87" s="63">
        <f t="shared" si="24"/>
        <v>0</v>
      </c>
      <c r="O87" s="63">
        <f>SUM(O86+O81+O77+O75+O83)</f>
        <v>15.200000000000001</v>
      </c>
      <c r="P87" s="63">
        <f t="shared" si="24"/>
        <v>15.200000000000001</v>
      </c>
      <c r="Q87" s="63">
        <f t="shared" si="24"/>
        <v>0.9</v>
      </c>
      <c r="R87" s="63">
        <f t="shared" si="24"/>
        <v>0</v>
      </c>
      <c r="S87" s="63">
        <f t="shared" si="24"/>
        <v>11.6</v>
      </c>
      <c r="T87" s="63">
        <f t="shared" si="24"/>
        <v>11.6</v>
      </c>
      <c r="U87" s="63">
        <f t="shared" si="24"/>
        <v>1</v>
      </c>
      <c r="V87" s="63">
        <f t="shared" si="24"/>
        <v>0</v>
      </c>
      <c r="W87" s="63">
        <f>SUM(W86+W81+W77+W75+W83)</f>
        <v>18.299999999999997</v>
      </c>
      <c r="X87" s="63">
        <f>SUM(X86+X81+X77+X75+X83)</f>
        <v>23.900000000000002</v>
      </c>
      <c r="Y87" s="100" t="s">
        <v>20</v>
      </c>
      <c r="Z87" s="101"/>
      <c r="AA87" s="101"/>
      <c r="AB87" s="102"/>
    </row>
    <row r="88" spans="1:28" ht="45.2" customHeight="1" x14ac:dyDescent="0.25">
      <c r="A88" s="5">
        <v>2</v>
      </c>
      <c r="B88" s="6">
        <v>2</v>
      </c>
      <c r="C88" s="6">
        <v>1</v>
      </c>
      <c r="D88" s="7">
        <v>1</v>
      </c>
      <c r="E88" s="103" t="s">
        <v>77</v>
      </c>
      <c r="F88" s="104"/>
      <c r="G88" s="104"/>
      <c r="H88" s="104"/>
      <c r="I88" s="104"/>
      <c r="J88" s="105"/>
      <c r="K88" s="68">
        <f>SUM(K87+K73+K70+K31+K24+K21)</f>
        <v>2335.1999999999998</v>
      </c>
      <c r="L88" s="68">
        <f t="shared" ref="L88:X88" si="25">SUM(L87+L73+L70+L31+L24+L21)</f>
        <v>2185.6</v>
      </c>
      <c r="M88" s="68">
        <f t="shared" si="25"/>
        <v>1240.6000000000001</v>
      </c>
      <c r="N88" s="68">
        <f t="shared" si="25"/>
        <v>171.2</v>
      </c>
      <c r="O88" s="68">
        <f t="shared" si="25"/>
        <v>2859.8999999999996</v>
      </c>
      <c r="P88" s="68">
        <f t="shared" si="25"/>
        <v>2559.8999999999996</v>
      </c>
      <c r="Q88" s="68">
        <f t="shared" si="25"/>
        <v>1715.6000000000001</v>
      </c>
      <c r="R88" s="68">
        <f t="shared" si="25"/>
        <v>300</v>
      </c>
      <c r="S88" s="68">
        <f t="shared" si="25"/>
        <v>2437.7999999999997</v>
      </c>
      <c r="T88" s="68">
        <f t="shared" si="25"/>
        <v>2328.9999999999995</v>
      </c>
      <c r="U88" s="68">
        <f t="shared" si="25"/>
        <v>1533.7</v>
      </c>
      <c r="V88" s="68">
        <f t="shared" si="25"/>
        <v>108.8</v>
      </c>
      <c r="W88" s="68">
        <f t="shared" si="25"/>
        <v>2497.9</v>
      </c>
      <c r="X88" s="68">
        <f t="shared" si="25"/>
        <v>2570.2000000000003</v>
      </c>
      <c r="Y88" s="106" t="s">
        <v>20</v>
      </c>
      <c r="Z88" s="107"/>
      <c r="AA88" s="107"/>
      <c r="AB88" s="108"/>
    </row>
    <row r="89" spans="1:28" ht="24.95" customHeight="1" x14ac:dyDescent="0.25">
      <c r="A89" s="5">
        <v>2</v>
      </c>
      <c r="B89" s="6">
        <v>2</v>
      </c>
      <c r="C89" s="6">
        <v>1</v>
      </c>
      <c r="D89" s="7">
        <v>2</v>
      </c>
      <c r="E89" s="7" t="s">
        <v>20</v>
      </c>
      <c r="F89" s="138" t="s">
        <v>78</v>
      </c>
      <c r="G89" s="139"/>
      <c r="H89" s="139"/>
      <c r="I89" s="139"/>
      <c r="J89" s="139"/>
      <c r="K89" s="139"/>
      <c r="L89" s="139"/>
      <c r="M89" s="139"/>
      <c r="N89" s="139"/>
      <c r="O89" s="139"/>
      <c r="P89" s="139"/>
      <c r="Q89" s="139"/>
      <c r="R89" s="139"/>
      <c r="S89" s="139"/>
      <c r="T89" s="139"/>
      <c r="U89" s="139"/>
      <c r="V89" s="139"/>
      <c r="W89" s="139"/>
      <c r="X89" s="139"/>
      <c r="Y89" s="139"/>
      <c r="Z89" s="139"/>
      <c r="AA89" s="139"/>
      <c r="AB89" s="140"/>
    </row>
    <row r="90" spans="1:28" ht="37.700000000000003" customHeight="1" x14ac:dyDescent="0.25">
      <c r="A90" s="119">
        <v>2</v>
      </c>
      <c r="B90" s="122">
        <v>2</v>
      </c>
      <c r="C90" s="122">
        <v>1</v>
      </c>
      <c r="D90" s="125">
        <v>2</v>
      </c>
      <c r="E90" s="112">
        <v>1</v>
      </c>
      <c r="F90" s="112" t="s">
        <v>79</v>
      </c>
      <c r="G90" s="112" t="s">
        <v>80</v>
      </c>
      <c r="H90" s="112" t="s">
        <v>189</v>
      </c>
      <c r="I90" s="112" t="s">
        <v>190</v>
      </c>
      <c r="J90" s="9" t="s">
        <v>25</v>
      </c>
      <c r="K90" s="58">
        <v>0</v>
      </c>
      <c r="L90" s="58">
        <v>0</v>
      </c>
      <c r="M90" s="58">
        <v>0</v>
      </c>
      <c r="N90" s="58">
        <v>0</v>
      </c>
      <c r="O90" s="58">
        <v>8</v>
      </c>
      <c r="P90" s="58">
        <v>8</v>
      </c>
      <c r="Q90" s="58">
        <v>0</v>
      </c>
      <c r="R90" s="58">
        <v>0</v>
      </c>
      <c r="S90" s="58">
        <v>0</v>
      </c>
      <c r="T90" s="58">
        <v>0</v>
      </c>
      <c r="U90" s="58">
        <v>0</v>
      </c>
      <c r="V90" s="58">
        <v>0</v>
      </c>
      <c r="W90" s="58">
        <v>8</v>
      </c>
      <c r="X90" s="58">
        <v>10</v>
      </c>
      <c r="Y90" s="8" t="s">
        <v>81</v>
      </c>
      <c r="Z90" s="10">
        <v>1</v>
      </c>
      <c r="AA90" s="10">
        <v>1</v>
      </c>
      <c r="AB90" s="10">
        <v>0</v>
      </c>
    </row>
    <row r="91" spans="1:28" ht="45.2" customHeight="1" thickBot="1" x14ac:dyDescent="0.3">
      <c r="A91" s="120"/>
      <c r="B91" s="123"/>
      <c r="C91" s="123"/>
      <c r="D91" s="126"/>
      <c r="E91" s="113"/>
      <c r="F91" s="113"/>
      <c r="G91" s="113"/>
      <c r="H91" s="113"/>
      <c r="I91" s="113"/>
      <c r="J91" s="9" t="s">
        <v>54</v>
      </c>
      <c r="K91" s="58">
        <v>0</v>
      </c>
      <c r="L91" s="58">
        <v>0</v>
      </c>
      <c r="M91" s="58">
        <v>0</v>
      </c>
      <c r="N91" s="58">
        <v>0</v>
      </c>
      <c r="O91" s="58">
        <v>0</v>
      </c>
      <c r="P91" s="58">
        <v>0</v>
      </c>
      <c r="Q91" s="58">
        <v>0</v>
      </c>
      <c r="R91" s="58">
        <v>0</v>
      </c>
      <c r="S91" s="58">
        <v>0</v>
      </c>
      <c r="T91" s="58">
        <v>0</v>
      </c>
      <c r="U91" s="58">
        <v>0</v>
      </c>
      <c r="V91" s="58">
        <v>0</v>
      </c>
      <c r="W91" s="58">
        <v>5</v>
      </c>
      <c r="X91" s="58">
        <v>10</v>
      </c>
      <c r="Y91" s="8" t="s">
        <v>82</v>
      </c>
      <c r="Z91" s="10">
        <v>2</v>
      </c>
      <c r="AA91" s="10">
        <v>2</v>
      </c>
      <c r="AB91" s="10">
        <v>0</v>
      </c>
    </row>
    <row r="92" spans="1:28" ht="45.2" customHeight="1" thickBot="1" x14ac:dyDescent="0.3">
      <c r="A92" s="120"/>
      <c r="B92" s="123"/>
      <c r="C92" s="123"/>
      <c r="D92" s="126"/>
      <c r="E92" s="113"/>
      <c r="F92" s="113"/>
      <c r="G92" s="114"/>
      <c r="H92" s="114"/>
      <c r="I92" s="114"/>
      <c r="J92" s="11" t="s">
        <v>28</v>
      </c>
      <c r="K92" s="59">
        <f>SUM(K90:K91)</f>
        <v>0</v>
      </c>
      <c r="L92" s="59">
        <f t="shared" ref="L92:X92" si="26">SUM(L90:L91)</f>
        <v>0</v>
      </c>
      <c r="M92" s="59">
        <f t="shared" si="26"/>
        <v>0</v>
      </c>
      <c r="N92" s="59">
        <f t="shared" si="26"/>
        <v>0</v>
      </c>
      <c r="O92" s="59">
        <f t="shared" si="26"/>
        <v>8</v>
      </c>
      <c r="P92" s="59">
        <f t="shared" si="26"/>
        <v>8</v>
      </c>
      <c r="Q92" s="59">
        <f t="shared" si="26"/>
        <v>0</v>
      </c>
      <c r="R92" s="59">
        <f t="shared" si="26"/>
        <v>0</v>
      </c>
      <c r="S92" s="59">
        <f t="shared" si="26"/>
        <v>0</v>
      </c>
      <c r="T92" s="59">
        <f t="shared" si="26"/>
        <v>0</v>
      </c>
      <c r="U92" s="59">
        <f t="shared" si="26"/>
        <v>0</v>
      </c>
      <c r="V92" s="59">
        <f t="shared" si="26"/>
        <v>0</v>
      </c>
      <c r="W92" s="59">
        <f>SUM(W90:W91)</f>
        <v>13</v>
      </c>
      <c r="X92" s="59">
        <f t="shared" si="26"/>
        <v>20</v>
      </c>
      <c r="Y92" s="109" t="s">
        <v>20</v>
      </c>
      <c r="Z92" s="110"/>
      <c r="AA92" s="110"/>
      <c r="AB92" s="111"/>
    </row>
    <row r="93" spans="1:28" ht="45.2" customHeight="1" thickBot="1" x14ac:dyDescent="0.3">
      <c r="A93" s="121"/>
      <c r="B93" s="124"/>
      <c r="C93" s="124"/>
      <c r="D93" s="127"/>
      <c r="E93" s="114"/>
      <c r="F93" s="114"/>
      <c r="G93" s="97" t="s">
        <v>35</v>
      </c>
      <c r="H93" s="98"/>
      <c r="I93" s="98"/>
      <c r="J93" s="99"/>
      <c r="K93" s="63">
        <f>SUM(K92)</f>
        <v>0</v>
      </c>
      <c r="L93" s="63">
        <f t="shared" ref="L93:X93" si="27">SUM(L92)</f>
        <v>0</v>
      </c>
      <c r="M93" s="63">
        <f t="shared" si="27"/>
        <v>0</v>
      </c>
      <c r="N93" s="63">
        <f t="shared" si="27"/>
        <v>0</v>
      </c>
      <c r="O93" s="63">
        <f t="shared" si="27"/>
        <v>8</v>
      </c>
      <c r="P93" s="63">
        <f t="shared" si="27"/>
        <v>8</v>
      </c>
      <c r="Q93" s="63">
        <f t="shared" si="27"/>
        <v>0</v>
      </c>
      <c r="R93" s="63">
        <f t="shared" si="27"/>
        <v>0</v>
      </c>
      <c r="S93" s="63">
        <f t="shared" si="27"/>
        <v>0</v>
      </c>
      <c r="T93" s="63">
        <f t="shared" si="27"/>
        <v>0</v>
      </c>
      <c r="U93" s="63">
        <f t="shared" si="27"/>
        <v>0</v>
      </c>
      <c r="V93" s="63">
        <f t="shared" si="27"/>
        <v>0</v>
      </c>
      <c r="W93" s="63">
        <f t="shared" si="27"/>
        <v>13</v>
      </c>
      <c r="X93" s="63">
        <f t="shared" si="27"/>
        <v>20</v>
      </c>
      <c r="Y93" s="100" t="s">
        <v>20</v>
      </c>
      <c r="Z93" s="101"/>
      <c r="AA93" s="101"/>
      <c r="AB93" s="102"/>
    </row>
    <row r="94" spans="1:28" ht="45.2" customHeight="1" thickBot="1" x14ac:dyDescent="0.3">
      <c r="A94" s="5">
        <v>2</v>
      </c>
      <c r="B94" s="6">
        <v>2</v>
      </c>
      <c r="C94" s="6">
        <v>1</v>
      </c>
      <c r="D94" s="7">
        <v>2</v>
      </c>
      <c r="E94" s="103" t="s">
        <v>77</v>
      </c>
      <c r="F94" s="104"/>
      <c r="G94" s="104"/>
      <c r="H94" s="104"/>
      <c r="I94" s="104"/>
      <c r="J94" s="105"/>
      <c r="K94" s="68">
        <f>K93</f>
        <v>0</v>
      </c>
      <c r="L94" s="68">
        <f t="shared" ref="L94:X94" si="28">L93</f>
        <v>0</v>
      </c>
      <c r="M94" s="68">
        <f t="shared" si="28"/>
        <v>0</v>
      </c>
      <c r="N94" s="68">
        <f t="shared" si="28"/>
        <v>0</v>
      </c>
      <c r="O94" s="68">
        <f t="shared" si="28"/>
        <v>8</v>
      </c>
      <c r="P94" s="68">
        <f t="shared" si="28"/>
        <v>8</v>
      </c>
      <c r="Q94" s="68">
        <f t="shared" si="28"/>
        <v>0</v>
      </c>
      <c r="R94" s="68">
        <f t="shared" si="28"/>
        <v>0</v>
      </c>
      <c r="S94" s="68">
        <f t="shared" si="28"/>
        <v>0</v>
      </c>
      <c r="T94" s="68">
        <f t="shared" si="28"/>
        <v>0</v>
      </c>
      <c r="U94" s="68">
        <f t="shared" si="28"/>
        <v>0</v>
      </c>
      <c r="V94" s="68">
        <f t="shared" si="28"/>
        <v>0</v>
      </c>
      <c r="W94" s="68">
        <f t="shared" si="28"/>
        <v>13</v>
      </c>
      <c r="X94" s="68">
        <f t="shared" si="28"/>
        <v>20</v>
      </c>
      <c r="Y94" s="106" t="s">
        <v>20</v>
      </c>
      <c r="Z94" s="107"/>
      <c r="AA94" s="107"/>
      <c r="AB94" s="108"/>
    </row>
    <row r="95" spans="1:28" ht="45.2" customHeight="1" thickBot="1" x14ac:dyDescent="0.3">
      <c r="A95" s="5">
        <v>2</v>
      </c>
      <c r="B95" s="6">
        <v>2</v>
      </c>
      <c r="C95" s="6">
        <v>1</v>
      </c>
      <c r="D95" s="109" t="s">
        <v>83</v>
      </c>
      <c r="E95" s="110"/>
      <c r="F95" s="110"/>
      <c r="G95" s="110"/>
      <c r="H95" s="110"/>
      <c r="I95" s="110"/>
      <c r="J95" s="111"/>
      <c r="K95" s="59">
        <f t="shared" ref="K95:X95" si="29">SUM(K94+K88)</f>
        <v>2335.1999999999998</v>
      </c>
      <c r="L95" s="59">
        <f t="shared" si="29"/>
        <v>2185.6</v>
      </c>
      <c r="M95" s="59">
        <f t="shared" si="29"/>
        <v>1240.6000000000001</v>
      </c>
      <c r="N95" s="59">
        <f t="shared" si="29"/>
        <v>171.2</v>
      </c>
      <c r="O95" s="59">
        <f t="shared" si="29"/>
        <v>2867.8999999999996</v>
      </c>
      <c r="P95" s="59">
        <f t="shared" si="29"/>
        <v>2567.8999999999996</v>
      </c>
      <c r="Q95" s="59">
        <f t="shared" si="29"/>
        <v>1715.6000000000001</v>
      </c>
      <c r="R95" s="59">
        <f t="shared" si="29"/>
        <v>300</v>
      </c>
      <c r="S95" s="59">
        <f t="shared" si="29"/>
        <v>2437.7999999999997</v>
      </c>
      <c r="T95" s="59">
        <f t="shared" si="29"/>
        <v>2328.9999999999995</v>
      </c>
      <c r="U95" s="59">
        <f t="shared" si="29"/>
        <v>1533.7</v>
      </c>
      <c r="V95" s="59">
        <f t="shared" si="29"/>
        <v>108.8</v>
      </c>
      <c r="W95" s="59">
        <f t="shared" si="29"/>
        <v>2510.9</v>
      </c>
      <c r="X95" s="59">
        <f t="shared" si="29"/>
        <v>2590.2000000000003</v>
      </c>
      <c r="Y95" s="109" t="s">
        <v>20</v>
      </c>
      <c r="Z95" s="110"/>
      <c r="AA95" s="110"/>
      <c r="AB95" s="111"/>
    </row>
    <row r="96" spans="1:28" ht="24.95" customHeight="1" x14ac:dyDescent="0.25">
      <c r="A96" s="5">
        <v>2</v>
      </c>
      <c r="B96" s="6">
        <v>2</v>
      </c>
      <c r="C96" s="6">
        <v>3</v>
      </c>
      <c r="D96" s="6" t="s">
        <v>20</v>
      </c>
      <c r="E96" s="6" t="s">
        <v>20</v>
      </c>
      <c r="F96" s="141" t="s">
        <v>84</v>
      </c>
      <c r="G96" s="142"/>
      <c r="H96" s="142"/>
      <c r="I96" s="142"/>
      <c r="J96" s="142"/>
      <c r="K96" s="142"/>
      <c r="L96" s="142"/>
      <c r="M96" s="142"/>
      <c r="N96" s="142"/>
      <c r="O96" s="142"/>
      <c r="P96" s="142"/>
      <c r="Q96" s="142"/>
      <c r="R96" s="142"/>
      <c r="S96" s="142"/>
      <c r="T96" s="142"/>
      <c r="U96" s="142"/>
      <c r="V96" s="142"/>
      <c r="W96" s="142"/>
      <c r="X96" s="142"/>
      <c r="Y96" s="142"/>
      <c r="Z96" s="142"/>
      <c r="AA96" s="142"/>
      <c r="AB96" s="143"/>
    </row>
    <row r="97" spans="1:28" ht="21.6" customHeight="1" x14ac:dyDescent="0.25">
      <c r="A97" s="5">
        <v>2</v>
      </c>
      <c r="B97" s="6">
        <v>2</v>
      </c>
      <c r="C97" s="6">
        <v>3</v>
      </c>
      <c r="D97" s="7">
        <v>3</v>
      </c>
      <c r="E97" s="7" t="s">
        <v>20</v>
      </c>
      <c r="F97" s="138" t="s">
        <v>85</v>
      </c>
      <c r="G97" s="139"/>
      <c r="H97" s="139"/>
      <c r="I97" s="139"/>
      <c r="J97" s="139"/>
      <c r="K97" s="139"/>
      <c r="L97" s="139"/>
      <c r="M97" s="139"/>
      <c r="N97" s="139"/>
      <c r="O97" s="139"/>
      <c r="P97" s="139"/>
      <c r="Q97" s="139"/>
      <c r="R97" s="139"/>
      <c r="S97" s="139"/>
      <c r="T97" s="139"/>
      <c r="U97" s="139"/>
      <c r="V97" s="139"/>
      <c r="W97" s="139"/>
      <c r="X97" s="139"/>
      <c r="Y97" s="139"/>
      <c r="Z97" s="139"/>
      <c r="AA97" s="139"/>
      <c r="AB97" s="140"/>
    </row>
    <row r="98" spans="1:28" ht="45.2" hidden="1" customHeight="1" x14ac:dyDescent="0.25">
      <c r="A98" s="120"/>
      <c r="B98" s="123"/>
      <c r="C98" s="123"/>
      <c r="D98" s="126"/>
      <c r="E98" s="113"/>
      <c r="F98" s="113" t="s">
        <v>187</v>
      </c>
      <c r="G98" s="112" t="s">
        <v>86</v>
      </c>
      <c r="H98" s="112" t="s">
        <v>87</v>
      </c>
      <c r="I98" s="112" t="s">
        <v>24</v>
      </c>
      <c r="J98" s="9" t="s">
        <v>25</v>
      </c>
      <c r="K98" s="10">
        <v>0</v>
      </c>
      <c r="L98" s="10">
        <v>0</v>
      </c>
      <c r="M98" s="10">
        <v>0</v>
      </c>
      <c r="N98" s="10">
        <v>0</v>
      </c>
      <c r="O98" s="14">
        <v>0</v>
      </c>
      <c r="P98" s="14">
        <v>0</v>
      </c>
      <c r="Q98" s="14">
        <v>0</v>
      </c>
      <c r="R98" s="14">
        <v>0</v>
      </c>
      <c r="S98" s="10">
        <v>0</v>
      </c>
      <c r="T98" s="10">
        <v>0</v>
      </c>
      <c r="U98" s="10">
        <v>0</v>
      </c>
      <c r="V98" s="10">
        <v>0</v>
      </c>
      <c r="W98" s="10">
        <v>100</v>
      </c>
      <c r="X98" s="10">
        <v>100</v>
      </c>
      <c r="Y98" s="8" t="s">
        <v>88</v>
      </c>
      <c r="Z98" s="10">
        <v>0</v>
      </c>
      <c r="AA98" s="10">
        <v>1</v>
      </c>
      <c r="AB98" s="10">
        <v>0</v>
      </c>
    </row>
    <row r="99" spans="1:28" ht="45.2" hidden="1" customHeight="1" thickBot="1" x14ac:dyDescent="0.3">
      <c r="A99" s="120"/>
      <c r="B99" s="123"/>
      <c r="C99" s="123"/>
      <c r="D99" s="126"/>
      <c r="E99" s="113"/>
      <c r="F99" s="113"/>
      <c r="G99" s="114"/>
      <c r="H99" s="114"/>
      <c r="I99" s="114"/>
      <c r="J99" s="11" t="s">
        <v>28</v>
      </c>
      <c r="K99" s="11">
        <f t="shared" ref="K99:O99" si="30">K98</f>
        <v>0</v>
      </c>
      <c r="L99" s="11">
        <f t="shared" si="30"/>
        <v>0</v>
      </c>
      <c r="M99" s="11">
        <f t="shared" si="30"/>
        <v>0</v>
      </c>
      <c r="N99" s="11">
        <f t="shared" si="30"/>
        <v>0</v>
      </c>
      <c r="O99" s="15">
        <f t="shared" si="30"/>
        <v>0</v>
      </c>
      <c r="P99" s="15">
        <f t="shared" ref="P99:X99" si="31">P98</f>
        <v>0</v>
      </c>
      <c r="Q99" s="15">
        <f t="shared" si="31"/>
        <v>0</v>
      </c>
      <c r="R99" s="15">
        <f t="shared" si="31"/>
        <v>0</v>
      </c>
      <c r="S99" s="11">
        <f t="shared" si="31"/>
        <v>0</v>
      </c>
      <c r="T99" s="11">
        <f t="shared" si="31"/>
        <v>0</v>
      </c>
      <c r="U99" s="11">
        <f t="shared" si="31"/>
        <v>0</v>
      </c>
      <c r="V99" s="11">
        <f t="shared" si="31"/>
        <v>0</v>
      </c>
      <c r="W99" s="11">
        <f t="shared" si="31"/>
        <v>100</v>
      </c>
      <c r="X99" s="11">
        <f t="shared" si="31"/>
        <v>100</v>
      </c>
      <c r="Y99" s="109" t="s">
        <v>20</v>
      </c>
      <c r="Z99" s="110"/>
      <c r="AA99" s="110"/>
      <c r="AB99" s="111"/>
    </row>
    <row r="100" spans="1:28" ht="45.2" hidden="1" customHeight="1" x14ac:dyDescent="0.25">
      <c r="A100" s="120"/>
      <c r="B100" s="123"/>
      <c r="C100" s="123"/>
      <c r="D100" s="126"/>
      <c r="E100" s="113"/>
      <c r="F100" s="113"/>
      <c r="G100" s="112" t="s">
        <v>89</v>
      </c>
      <c r="H100" s="112" t="s">
        <v>90</v>
      </c>
      <c r="I100" s="112" t="s">
        <v>24</v>
      </c>
      <c r="J100" s="132" t="s">
        <v>25</v>
      </c>
      <c r="K100" s="117">
        <v>0</v>
      </c>
      <c r="L100" s="117">
        <v>0</v>
      </c>
      <c r="M100" s="117">
        <v>0</v>
      </c>
      <c r="N100" s="117">
        <v>0</v>
      </c>
      <c r="O100" s="115">
        <v>0</v>
      </c>
      <c r="P100" s="115">
        <v>0</v>
      </c>
      <c r="Q100" s="115">
        <v>0</v>
      </c>
      <c r="R100" s="115">
        <v>0</v>
      </c>
      <c r="S100" s="117">
        <v>0</v>
      </c>
      <c r="T100" s="117">
        <v>0</v>
      </c>
      <c r="U100" s="117">
        <v>0</v>
      </c>
      <c r="V100" s="117">
        <v>0</v>
      </c>
      <c r="W100" s="117">
        <v>0</v>
      </c>
      <c r="X100" s="117">
        <v>5</v>
      </c>
      <c r="Y100" s="8" t="s">
        <v>91</v>
      </c>
      <c r="Z100" s="10">
        <v>0</v>
      </c>
      <c r="AA100" s="10">
        <v>0</v>
      </c>
      <c r="AB100" s="10">
        <v>0</v>
      </c>
    </row>
    <row r="101" spans="1:28" ht="45.2" hidden="1" customHeight="1" x14ac:dyDescent="0.25">
      <c r="A101" s="120"/>
      <c r="B101" s="123"/>
      <c r="C101" s="123"/>
      <c r="D101" s="126"/>
      <c r="E101" s="113"/>
      <c r="F101" s="113"/>
      <c r="G101" s="113"/>
      <c r="H101" s="113"/>
      <c r="I101" s="113"/>
      <c r="J101" s="133"/>
      <c r="K101" s="118"/>
      <c r="L101" s="118"/>
      <c r="M101" s="118"/>
      <c r="N101" s="118"/>
      <c r="O101" s="116"/>
      <c r="P101" s="116"/>
      <c r="Q101" s="116"/>
      <c r="R101" s="116"/>
      <c r="S101" s="118"/>
      <c r="T101" s="118"/>
      <c r="U101" s="118"/>
      <c r="V101" s="118"/>
      <c r="W101" s="118"/>
      <c r="X101" s="118"/>
      <c r="Y101" s="8" t="s">
        <v>92</v>
      </c>
      <c r="Z101" s="10">
        <v>0</v>
      </c>
      <c r="AA101" s="10">
        <v>0</v>
      </c>
      <c r="AB101" s="10">
        <v>1</v>
      </c>
    </row>
    <row r="102" spans="1:28" ht="45.2" hidden="1" customHeight="1" thickBot="1" x14ac:dyDescent="0.3">
      <c r="A102" s="120"/>
      <c r="B102" s="123"/>
      <c r="C102" s="123"/>
      <c r="D102" s="126"/>
      <c r="E102" s="113"/>
      <c r="F102" s="113"/>
      <c r="G102" s="114"/>
      <c r="H102" s="114"/>
      <c r="I102" s="114"/>
      <c r="J102" s="11" t="s">
        <v>28</v>
      </c>
      <c r="K102" s="11">
        <f t="shared" ref="K102:O102" si="32">K100</f>
        <v>0</v>
      </c>
      <c r="L102" s="11">
        <f t="shared" si="32"/>
        <v>0</v>
      </c>
      <c r="M102" s="11">
        <f t="shared" si="32"/>
        <v>0</v>
      </c>
      <c r="N102" s="11">
        <f t="shared" si="32"/>
        <v>0</v>
      </c>
      <c r="O102" s="15">
        <f t="shared" si="32"/>
        <v>0</v>
      </c>
      <c r="P102" s="15">
        <f t="shared" ref="P102:X102" si="33">P100</f>
        <v>0</v>
      </c>
      <c r="Q102" s="15">
        <f t="shared" si="33"/>
        <v>0</v>
      </c>
      <c r="R102" s="15">
        <f t="shared" si="33"/>
        <v>0</v>
      </c>
      <c r="S102" s="11">
        <f t="shared" si="33"/>
        <v>0</v>
      </c>
      <c r="T102" s="11">
        <f t="shared" si="33"/>
        <v>0</v>
      </c>
      <c r="U102" s="11">
        <f t="shared" si="33"/>
        <v>0</v>
      </c>
      <c r="V102" s="11">
        <f t="shared" si="33"/>
        <v>0</v>
      </c>
      <c r="W102" s="11">
        <f t="shared" si="33"/>
        <v>0</v>
      </c>
      <c r="X102" s="11">
        <f t="shared" si="33"/>
        <v>5</v>
      </c>
      <c r="Y102" s="109" t="s">
        <v>20</v>
      </c>
      <c r="Z102" s="110"/>
      <c r="AA102" s="110"/>
      <c r="AB102" s="111"/>
    </row>
    <row r="103" spans="1:28" ht="45.2" hidden="1" customHeight="1" x14ac:dyDescent="0.25">
      <c r="A103" s="120"/>
      <c r="B103" s="123"/>
      <c r="C103" s="123"/>
      <c r="D103" s="126"/>
      <c r="E103" s="113"/>
      <c r="F103" s="113"/>
      <c r="G103" s="112" t="s">
        <v>93</v>
      </c>
      <c r="H103" s="112" t="s">
        <v>94</v>
      </c>
      <c r="I103" s="112" t="s">
        <v>24</v>
      </c>
      <c r="J103" s="9" t="s">
        <v>25</v>
      </c>
      <c r="K103" s="12">
        <v>79.5</v>
      </c>
      <c r="L103" s="10">
        <v>0</v>
      </c>
      <c r="M103" s="10">
        <v>0</v>
      </c>
      <c r="N103" s="12">
        <v>79.5</v>
      </c>
      <c r="O103" s="14">
        <v>0</v>
      </c>
      <c r="P103" s="14">
        <v>0</v>
      </c>
      <c r="Q103" s="14">
        <v>0</v>
      </c>
      <c r="R103" s="14">
        <v>0</v>
      </c>
      <c r="S103" s="12">
        <v>0</v>
      </c>
      <c r="T103" s="10">
        <v>0</v>
      </c>
      <c r="U103" s="10">
        <v>0</v>
      </c>
      <c r="V103" s="12">
        <v>0</v>
      </c>
      <c r="W103" s="10">
        <v>0</v>
      </c>
      <c r="X103" s="10">
        <v>0</v>
      </c>
      <c r="Y103" s="8" t="s">
        <v>91</v>
      </c>
      <c r="Z103" s="10">
        <v>0</v>
      </c>
      <c r="AA103" s="10">
        <v>0</v>
      </c>
      <c r="AB103" s="10">
        <v>0</v>
      </c>
    </row>
    <row r="104" spans="1:28" ht="45.2" hidden="1" customHeight="1" thickBot="1" x14ac:dyDescent="0.3">
      <c r="A104" s="120"/>
      <c r="B104" s="123"/>
      <c r="C104" s="123"/>
      <c r="D104" s="126"/>
      <c r="E104" s="113"/>
      <c r="F104" s="113"/>
      <c r="G104" s="114"/>
      <c r="H104" s="114"/>
      <c r="I104" s="114"/>
      <c r="J104" s="11" t="s">
        <v>28</v>
      </c>
      <c r="K104" s="11">
        <f t="shared" ref="K104:O104" si="34">K103</f>
        <v>79.5</v>
      </c>
      <c r="L104" s="11">
        <f t="shared" si="34"/>
        <v>0</v>
      </c>
      <c r="M104" s="11">
        <f t="shared" si="34"/>
        <v>0</v>
      </c>
      <c r="N104" s="11">
        <f t="shared" si="34"/>
        <v>79.5</v>
      </c>
      <c r="O104" s="15">
        <f t="shared" si="34"/>
        <v>0</v>
      </c>
      <c r="P104" s="15">
        <f t="shared" ref="P104:X104" si="35">P103</f>
        <v>0</v>
      </c>
      <c r="Q104" s="15">
        <f t="shared" si="35"/>
        <v>0</v>
      </c>
      <c r="R104" s="15">
        <f t="shared" si="35"/>
        <v>0</v>
      </c>
      <c r="S104" s="11">
        <f t="shared" si="35"/>
        <v>0</v>
      </c>
      <c r="T104" s="11">
        <f t="shared" si="35"/>
        <v>0</v>
      </c>
      <c r="U104" s="11">
        <f t="shared" si="35"/>
        <v>0</v>
      </c>
      <c r="V104" s="11">
        <f t="shared" si="35"/>
        <v>0</v>
      </c>
      <c r="W104" s="11">
        <f t="shared" si="35"/>
        <v>0</v>
      </c>
      <c r="X104" s="11">
        <f t="shared" si="35"/>
        <v>0</v>
      </c>
      <c r="Y104" s="109" t="s">
        <v>20</v>
      </c>
      <c r="Z104" s="110"/>
      <c r="AA104" s="110"/>
      <c r="AB104" s="111"/>
    </row>
    <row r="105" spans="1:28" ht="42.6" hidden="1" customHeight="1" x14ac:dyDescent="0.25">
      <c r="A105" s="120"/>
      <c r="B105" s="123"/>
      <c r="C105" s="123"/>
      <c r="D105" s="126"/>
      <c r="E105" s="113"/>
      <c r="F105" s="113"/>
      <c r="G105" s="112" t="s">
        <v>95</v>
      </c>
      <c r="H105" s="112" t="s">
        <v>96</v>
      </c>
      <c r="I105" s="112" t="s">
        <v>97</v>
      </c>
      <c r="J105" s="9" t="s">
        <v>25</v>
      </c>
      <c r="K105" s="10">
        <v>0.5</v>
      </c>
      <c r="L105" s="10">
        <v>0.5</v>
      </c>
      <c r="M105" s="10">
        <v>0</v>
      </c>
      <c r="N105" s="10">
        <v>0</v>
      </c>
      <c r="O105" s="14">
        <v>0</v>
      </c>
      <c r="P105" s="14">
        <v>0</v>
      </c>
      <c r="Q105" s="14">
        <v>0</v>
      </c>
      <c r="R105" s="14">
        <v>0</v>
      </c>
      <c r="S105" s="10">
        <v>0</v>
      </c>
      <c r="T105" s="10">
        <v>0</v>
      </c>
      <c r="U105" s="10">
        <v>0</v>
      </c>
      <c r="V105" s="10">
        <v>0</v>
      </c>
      <c r="W105" s="10">
        <v>0.5</v>
      </c>
      <c r="X105" s="10">
        <v>0.5</v>
      </c>
      <c r="Y105" s="8" t="s">
        <v>91</v>
      </c>
      <c r="Z105" s="10">
        <v>0</v>
      </c>
      <c r="AA105" s="10">
        <v>1</v>
      </c>
      <c r="AB105" s="10">
        <v>1</v>
      </c>
    </row>
    <row r="106" spans="1:28" ht="45.2" hidden="1" customHeight="1" thickBot="1" x14ac:dyDescent="0.3">
      <c r="A106" s="120"/>
      <c r="B106" s="123"/>
      <c r="C106" s="123"/>
      <c r="D106" s="126"/>
      <c r="E106" s="113"/>
      <c r="F106" s="113"/>
      <c r="G106" s="114"/>
      <c r="H106" s="114"/>
      <c r="I106" s="114"/>
      <c r="J106" s="11" t="s">
        <v>28</v>
      </c>
      <c r="K106" s="11">
        <f t="shared" ref="K106:O106" si="36">K105</f>
        <v>0.5</v>
      </c>
      <c r="L106" s="11">
        <f t="shared" si="36"/>
        <v>0.5</v>
      </c>
      <c r="M106" s="11">
        <f t="shared" si="36"/>
        <v>0</v>
      </c>
      <c r="N106" s="11">
        <f t="shared" si="36"/>
        <v>0</v>
      </c>
      <c r="O106" s="15">
        <f t="shared" si="36"/>
        <v>0</v>
      </c>
      <c r="P106" s="15">
        <f t="shared" ref="P106:X106" si="37">P105</f>
        <v>0</v>
      </c>
      <c r="Q106" s="15">
        <f t="shared" si="37"/>
        <v>0</v>
      </c>
      <c r="R106" s="15">
        <f t="shared" si="37"/>
        <v>0</v>
      </c>
      <c r="S106" s="11">
        <f t="shared" si="37"/>
        <v>0</v>
      </c>
      <c r="T106" s="11">
        <f t="shared" si="37"/>
        <v>0</v>
      </c>
      <c r="U106" s="11">
        <f t="shared" si="37"/>
        <v>0</v>
      </c>
      <c r="V106" s="11">
        <f t="shared" si="37"/>
        <v>0</v>
      </c>
      <c r="W106" s="11">
        <f t="shared" si="37"/>
        <v>0.5</v>
      </c>
      <c r="X106" s="11">
        <f t="shared" si="37"/>
        <v>0.5</v>
      </c>
      <c r="Y106" s="109" t="s">
        <v>20</v>
      </c>
      <c r="Z106" s="110"/>
      <c r="AA106" s="110"/>
      <c r="AB106" s="111"/>
    </row>
    <row r="107" spans="1:28" ht="45.2" customHeight="1" x14ac:dyDescent="0.25">
      <c r="A107" s="120"/>
      <c r="B107" s="123"/>
      <c r="C107" s="123"/>
      <c r="D107" s="126"/>
      <c r="E107" s="113"/>
      <c r="F107" s="113"/>
      <c r="G107" s="112" t="s">
        <v>98</v>
      </c>
      <c r="H107" s="112" t="s">
        <v>99</v>
      </c>
      <c r="I107" s="112" t="s">
        <v>97</v>
      </c>
      <c r="J107" s="132" t="s">
        <v>25</v>
      </c>
      <c r="K107" s="130">
        <v>0</v>
      </c>
      <c r="L107" s="130">
        <v>0</v>
      </c>
      <c r="M107" s="130">
        <v>0</v>
      </c>
      <c r="N107" s="130">
        <v>0</v>
      </c>
      <c r="O107" s="136">
        <v>3.6</v>
      </c>
      <c r="P107" s="136">
        <v>3.6</v>
      </c>
      <c r="Q107" s="128">
        <v>0</v>
      </c>
      <c r="R107" s="128">
        <v>0</v>
      </c>
      <c r="S107" s="130">
        <v>3.6</v>
      </c>
      <c r="T107" s="130">
        <v>3.6</v>
      </c>
      <c r="U107" s="130">
        <v>0</v>
      </c>
      <c r="V107" s="130">
        <v>0</v>
      </c>
      <c r="W107" s="130">
        <v>6</v>
      </c>
      <c r="X107" s="130">
        <v>6</v>
      </c>
      <c r="Y107" s="8" t="s">
        <v>100</v>
      </c>
      <c r="Z107" s="72">
        <v>4</v>
      </c>
      <c r="AA107" s="10">
        <v>6</v>
      </c>
      <c r="AB107" s="10">
        <v>6</v>
      </c>
    </row>
    <row r="108" spans="1:28" ht="45.2" customHeight="1" thickBot="1" x14ac:dyDescent="0.3">
      <c r="A108" s="120"/>
      <c r="B108" s="123"/>
      <c r="C108" s="123"/>
      <c r="D108" s="126"/>
      <c r="E108" s="113"/>
      <c r="F108" s="113"/>
      <c r="G108" s="113"/>
      <c r="H108" s="113"/>
      <c r="I108" s="113"/>
      <c r="J108" s="133"/>
      <c r="K108" s="131"/>
      <c r="L108" s="131"/>
      <c r="M108" s="131"/>
      <c r="N108" s="131"/>
      <c r="O108" s="137"/>
      <c r="P108" s="137"/>
      <c r="Q108" s="129"/>
      <c r="R108" s="129"/>
      <c r="S108" s="131"/>
      <c r="T108" s="131"/>
      <c r="U108" s="131"/>
      <c r="V108" s="131"/>
      <c r="W108" s="131"/>
      <c r="X108" s="131"/>
      <c r="Y108" s="8" t="s">
        <v>101</v>
      </c>
      <c r="Z108" s="56">
        <v>0</v>
      </c>
      <c r="AA108" s="10">
        <v>6</v>
      </c>
      <c r="AB108" s="10">
        <v>6</v>
      </c>
    </row>
    <row r="109" spans="1:28" ht="45.2" customHeight="1" thickBot="1" x14ac:dyDescent="0.3">
      <c r="A109" s="120"/>
      <c r="B109" s="123"/>
      <c r="C109" s="123"/>
      <c r="D109" s="126"/>
      <c r="E109" s="113"/>
      <c r="F109" s="113"/>
      <c r="G109" s="114"/>
      <c r="H109" s="114"/>
      <c r="I109" s="114"/>
      <c r="J109" s="11" t="s">
        <v>28</v>
      </c>
      <c r="K109" s="59">
        <f t="shared" ref="K109:O109" si="38">K107</f>
        <v>0</v>
      </c>
      <c r="L109" s="59">
        <f t="shared" si="38"/>
        <v>0</v>
      </c>
      <c r="M109" s="59">
        <f t="shared" si="38"/>
        <v>0</v>
      </c>
      <c r="N109" s="59">
        <f t="shared" si="38"/>
        <v>0</v>
      </c>
      <c r="O109" s="67">
        <f t="shared" si="38"/>
        <v>3.6</v>
      </c>
      <c r="P109" s="67">
        <f t="shared" ref="P109:X109" si="39">P107</f>
        <v>3.6</v>
      </c>
      <c r="Q109" s="67">
        <f t="shared" si="39"/>
        <v>0</v>
      </c>
      <c r="R109" s="67">
        <f t="shared" si="39"/>
        <v>0</v>
      </c>
      <c r="S109" s="59">
        <f t="shared" si="39"/>
        <v>3.6</v>
      </c>
      <c r="T109" s="59">
        <f t="shared" si="39"/>
        <v>3.6</v>
      </c>
      <c r="U109" s="59">
        <f t="shared" si="39"/>
        <v>0</v>
      </c>
      <c r="V109" s="59">
        <f t="shared" si="39"/>
        <v>0</v>
      </c>
      <c r="W109" s="59">
        <f t="shared" si="39"/>
        <v>6</v>
      </c>
      <c r="X109" s="59">
        <f t="shared" si="39"/>
        <v>6</v>
      </c>
      <c r="Y109" s="109" t="s">
        <v>20</v>
      </c>
      <c r="Z109" s="110"/>
      <c r="AA109" s="110"/>
      <c r="AB109" s="111"/>
    </row>
    <row r="110" spans="1:28" ht="45.2" customHeight="1" x14ac:dyDescent="0.25">
      <c r="A110" s="120"/>
      <c r="B110" s="123"/>
      <c r="C110" s="123"/>
      <c r="D110" s="126"/>
      <c r="E110" s="113"/>
      <c r="F110" s="113"/>
      <c r="G110" s="112" t="s">
        <v>102</v>
      </c>
      <c r="H110" s="112" t="s">
        <v>103</v>
      </c>
      <c r="I110" s="112" t="s">
        <v>24</v>
      </c>
      <c r="J110" s="132" t="s">
        <v>25</v>
      </c>
      <c r="K110" s="134">
        <v>53</v>
      </c>
      <c r="L110" s="134">
        <v>50</v>
      </c>
      <c r="M110" s="130">
        <v>0</v>
      </c>
      <c r="N110" s="130">
        <v>3</v>
      </c>
      <c r="O110" s="128">
        <v>20</v>
      </c>
      <c r="P110" s="128">
        <v>0</v>
      </c>
      <c r="Q110" s="128">
        <v>0</v>
      </c>
      <c r="R110" s="128">
        <v>20</v>
      </c>
      <c r="S110" s="134">
        <v>20</v>
      </c>
      <c r="T110" s="134">
        <v>0</v>
      </c>
      <c r="U110" s="130">
        <v>0</v>
      </c>
      <c r="V110" s="130">
        <v>20</v>
      </c>
      <c r="W110" s="130">
        <v>100</v>
      </c>
      <c r="X110" s="130">
        <v>130</v>
      </c>
      <c r="Y110" s="8" t="s">
        <v>104</v>
      </c>
      <c r="Z110" s="14">
        <v>1</v>
      </c>
      <c r="AA110" s="10">
        <v>1</v>
      </c>
      <c r="AB110" s="10">
        <v>1</v>
      </c>
    </row>
    <row r="111" spans="1:28" ht="45.2" customHeight="1" thickBot="1" x14ac:dyDescent="0.3">
      <c r="A111" s="120"/>
      <c r="B111" s="123"/>
      <c r="C111" s="123"/>
      <c r="D111" s="126"/>
      <c r="E111" s="113"/>
      <c r="F111" s="113"/>
      <c r="G111" s="113"/>
      <c r="H111" s="113"/>
      <c r="I111" s="113"/>
      <c r="J111" s="133"/>
      <c r="K111" s="135"/>
      <c r="L111" s="135"/>
      <c r="M111" s="131"/>
      <c r="N111" s="131"/>
      <c r="O111" s="129"/>
      <c r="P111" s="129"/>
      <c r="Q111" s="129"/>
      <c r="R111" s="129"/>
      <c r="S111" s="135"/>
      <c r="T111" s="135"/>
      <c r="U111" s="131"/>
      <c r="V111" s="131"/>
      <c r="W111" s="131"/>
      <c r="X111" s="131"/>
      <c r="Y111" s="8" t="s">
        <v>88</v>
      </c>
      <c r="Z111" s="10">
        <v>1</v>
      </c>
      <c r="AA111" s="10">
        <v>0</v>
      </c>
      <c r="AB111" s="10">
        <v>0</v>
      </c>
    </row>
    <row r="112" spans="1:28" ht="45.2" customHeight="1" thickBot="1" x14ac:dyDescent="0.3">
      <c r="A112" s="120"/>
      <c r="B112" s="123"/>
      <c r="C112" s="123"/>
      <c r="D112" s="126"/>
      <c r="E112" s="113"/>
      <c r="F112" s="113"/>
      <c r="G112" s="114"/>
      <c r="H112" s="114"/>
      <c r="I112" s="114"/>
      <c r="J112" s="11" t="s">
        <v>28</v>
      </c>
      <c r="K112" s="59">
        <f t="shared" ref="K112:O112" si="40">K110</f>
        <v>53</v>
      </c>
      <c r="L112" s="59">
        <f t="shared" si="40"/>
        <v>50</v>
      </c>
      <c r="M112" s="59">
        <f t="shared" si="40"/>
        <v>0</v>
      </c>
      <c r="N112" s="59">
        <f t="shared" si="40"/>
        <v>3</v>
      </c>
      <c r="O112" s="67">
        <f t="shared" si="40"/>
        <v>20</v>
      </c>
      <c r="P112" s="67">
        <f t="shared" ref="P112:X112" si="41">P110</f>
        <v>0</v>
      </c>
      <c r="Q112" s="67">
        <f t="shared" si="41"/>
        <v>0</v>
      </c>
      <c r="R112" s="67">
        <f t="shared" si="41"/>
        <v>20</v>
      </c>
      <c r="S112" s="59">
        <f t="shared" si="41"/>
        <v>20</v>
      </c>
      <c r="T112" s="59">
        <f t="shared" si="41"/>
        <v>0</v>
      </c>
      <c r="U112" s="59">
        <f t="shared" si="41"/>
        <v>0</v>
      </c>
      <c r="V112" s="59">
        <f t="shared" si="41"/>
        <v>20</v>
      </c>
      <c r="W112" s="59">
        <f t="shared" si="41"/>
        <v>100</v>
      </c>
      <c r="X112" s="59">
        <f t="shared" si="41"/>
        <v>130</v>
      </c>
      <c r="Y112" s="109" t="s">
        <v>20</v>
      </c>
      <c r="Z112" s="110"/>
      <c r="AA112" s="110"/>
      <c r="AB112" s="111"/>
    </row>
    <row r="113" spans="1:28" ht="45.2" customHeight="1" x14ac:dyDescent="0.25">
      <c r="A113" s="120"/>
      <c r="B113" s="123"/>
      <c r="C113" s="123"/>
      <c r="D113" s="126"/>
      <c r="E113" s="113"/>
      <c r="F113" s="113"/>
      <c r="G113" s="112" t="s">
        <v>105</v>
      </c>
      <c r="H113" s="112" t="s">
        <v>106</v>
      </c>
      <c r="I113" s="112" t="s">
        <v>24</v>
      </c>
      <c r="J113" s="132" t="s">
        <v>25</v>
      </c>
      <c r="K113" s="130">
        <v>33.5</v>
      </c>
      <c r="L113" s="130">
        <v>30</v>
      </c>
      <c r="M113" s="130">
        <v>0</v>
      </c>
      <c r="N113" s="130">
        <v>3.5</v>
      </c>
      <c r="O113" s="128">
        <v>20</v>
      </c>
      <c r="P113" s="128">
        <v>10</v>
      </c>
      <c r="Q113" s="128">
        <v>0</v>
      </c>
      <c r="R113" s="128">
        <v>10</v>
      </c>
      <c r="S113" s="130">
        <v>0</v>
      </c>
      <c r="T113" s="130">
        <v>0</v>
      </c>
      <c r="U113" s="130">
        <v>0</v>
      </c>
      <c r="V113" s="130">
        <v>0</v>
      </c>
      <c r="W113" s="130">
        <v>3.5</v>
      </c>
      <c r="X113" s="130">
        <v>70</v>
      </c>
      <c r="Y113" s="8" t="s">
        <v>88</v>
      </c>
      <c r="Z113" s="10">
        <v>0</v>
      </c>
      <c r="AA113" s="10">
        <v>1</v>
      </c>
      <c r="AB113" s="10">
        <v>0</v>
      </c>
    </row>
    <row r="114" spans="1:28" ht="45.2" customHeight="1" thickBot="1" x14ac:dyDescent="0.3">
      <c r="A114" s="120"/>
      <c r="B114" s="123"/>
      <c r="C114" s="123"/>
      <c r="D114" s="126"/>
      <c r="E114" s="113"/>
      <c r="F114" s="113"/>
      <c r="G114" s="113"/>
      <c r="H114" s="113"/>
      <c r="I114" s="113"/>
      <c r="J114" s="133"/>
      <c r="K114" s="131"/>
      <c r="L114" s="131"/>
      <c r="M114" s="131"/>
      <c r="N114" s="131"/>
      <c r="O114" s="129"/>
      <c r="P114" s="129"/>
      <c r="Q114" s="129"/>
      <c r="R114" s="129"/>
      <c r="S114" s="131"/>
      <c r="T114" s="131"/>
      <c r="U114" s="131"/>
      <c r="V114" s="131"/>
      <c r="W114" s="131"/>
      <c r="X114" s="131"/>
      <c r="Y114" s="8" t="s">
        <v>107</v>
      </c>
      <c r="Z114" s="10">
        <v>5</v>
      </c>
      <c r="AA114" s="10">
        <v>0</v>
      </c>
      <c r="AB114" s="10">
        <v>5</v>
      </c>
    </row>
    <row r="115" spans="1:28" ht="45.2" customHeight="1" thickBot="1" x14ac:dyDescent="0.3">
      <c r="A115" s="120"/>
      <c r="B115" s="123"/>
      <c r="C115" s="123"/>
      <c r="D115" s="126"/>
      <c r="E115" s="113"/>
      <c r="F115" s="113"/>
      <c r="G115" s="114"/>
      <c r="H115" s="114"/>
      <c r="I115" s="114"/>
      <c r="J115" s="11" t="s">
        <v>28</v>
      </c>
      <c r="K115" s="59">
        <f>K113</f>
        <v>33.5</v>
      </c>
      <c r="L115" s="59">
        <f t="shared" ref="L115:X115" si="42">L113</f>
        <v>30</v>
      </c>
      <c r="M115" s="59">
        <f t="shared" si="42"/>
        <v>0</v>
      </c>
      <c r="N115" s="59">
        <f t="shared" si="42"/>
        <v>3.5</v>
      </c>
      <c r="O115" s="67">
        <f t="shared" si="42"/>
        <v>20</v>
      </c>
      <c r="P115" s="67">
        <f t="shared" si="42"/>
        <v>10</v>
      </c>
      <c r="Q115" s="67">
        <f t="shared" si="42"/>
        <v>0</v>
      </c>
      <c r="R115" s="67">
        <f t="shared" si="42"/>
        <v>10</v>
      </c>
      <c r="S115" s="59">
        <f t="shared" si="42"/>
        <v>0</v>
      </c>
      <c r="T115" s="59">
        <f t="shared" si="42"/>
        <v>0</v>
      </c>
      <c r="U115" s="59">
        <f t="shared" si="42"/>
        <v>0</v>
      </c>
      <c r="V115" s="59">
        <f t="shared" si="42"/>
        <v>0</v>
      </c>
      <c r="W115" s="59">
        <f t="shared" si="42"/>
        <v>3.5</v>
      </c>
      <c r="X115" s="59">
        <f t="shared" si="42"/>
        <v>70</v>
      </c>
      <c r="Y115" s="109" t="s">
        <v>20</v>
      </c>
      <c r="Z115" s="110"/>
      <c r="AA115" s="110"/>
      <c r="AB115" s="111"/>
    </row>
    <row r="116" spans="1:28" ht="45.2" customHeight="1" thickBot="1" x14ac:dyDescent="0.3">
      <c r="A116" s="121"/>
      <c r="B116" s="124"/>
      <c r="C116" s="124"/>
      <c r="D116" s="127"/>
      <c r="E116" s="114"/>
      <c r="F116" s="114"/>
      <c r="G116" s="97" t="s">
        <v>35</v>
      </c>
      <c r="H116" s="98"/>
      <c r="I116" s="98"/>
      <c r="J116" s="99"/>
      <c r="K116" s="63">
        <f>SUM(K115+K112+K109+K106+K104+K102+K99)</f>
        <v>166.5</v>
      </c>
      <c r="L116" s="63">
        <f t="shared" ref="L116:V116" si="43">SUM(L115+L112+L109+L106+L104+L102+L99)</f>
        <v>80.5</v>
      </c>
      <c r="M116" s="63">
        <f t="shared" si="43"/>
        <v>0</v>
      </c>
      <c r="N116" s="63">
        <f t="shared" si="43"/>
        <v>86</v>
      </c>
      <c r="O116" s="69">
        <f>SUM(O115+O112+O109+O106+O104+O102+O99)</f>
        <v>43.6</v>
      </c>
      <c r="P116" s="69">
        <f t="shared" si="43"/>
        <v>13.6</v>
      </c>
      <c r="Q116" s="69">
        <f t="shared" si="43"/>
        <v>0</v>
      </c>
      <c r="R116" s="69">
        <f t="shared" si="43"/>
        <v>30</v>
      </c>
      <c r="S116" s="63">
        <f>SUM(S115+S112+S109+S106+S104+S102+S99)</f>
        <v>23.6</v>
      </c>
      <c r="T116" s="63">
        <f t="shared" si="43"/>
        <v>3.6</v>
      </c>
      <c r="U116" s="63">
        <f t="shared" si="43"/>
        <v>0</v>
      </c>
      <c r="V116" s="63">
        <f t="shared" si="43"/>
        <v>20</v>
      </c>
      <c r="W116" s="63">
        <f>SUM(W115+W112+W109+W106+W104+W102+W99)</f>
        <v>210</v>
      </c>
      <c r="X116" s="63">
        <f>SUM(X115+X112+X109+X106+X104+X102+X99)</f>
        <v>311.5</v>
      </c>
      <c r="Y116" s="100" t="s">
        <v>20</v>
      </c>
      <c r="Z116" s="101"/>
      <c r="AA116" s="101"/>
      <c r="AB116" s="102"/>
    </row>
    <row r="117" spans="1:28" ht="45.2" customHeight="1" thickBot="1" x14ac:dyDescent="0.3">
      <c r="A117" s="120"/>
      <c r="B117" s="123"/>
      <c r="C117" s="123"/>
      <c r="D117" s="126"/>
      <c r="E117" s="113"/>
      <c r="F117" s="113" t="s">
        <v>188</v>
      </c>
      <c r="G117" s="112" t="s">
        <v>108</v>
      </c>
      <c r="H117" s="112" t="s">
        <v>109</v>
      </c>
      <c r="I117" s="112" t="s">
        <v>97</v>
      </c>
      <c r="J117" s="9" t="s">
        <v>25</v>
      </c>
      <c r="K117" s="58">
        <v>1</v>
      </c>
      <c r="L117" s="58">
        <v>1</v>
      </c>
      <c r="M117" s="58">
        <v>0</v>
      </c>
      <c r="N117" s="58">
        <v>0</v>
      </c>
      <c r="O117" s="64">
        <v>0.8</v>
      </c>
      <c r="P117" s="64">
        <v>0.8</v>
      </c>
      <c r="Q117" s="64">
        <v>0</v>
      </c>
      <c r="R117" s="64">
        <v>0</v>
      </c>
      <c r="S117" s="58">
        <v>0.8</v>
      </c>
      <c r="T117" s="58">
        <v>0.8</v>
      </c>
      <c r="U117" s="58">
        <v>0</v>
      </c>
      <c r="V117" s="58">
        <v>0</v>
      </c>
      <c r="W117" s="58">
        <v>1</v>
      </c>
      <c r="X117" s="58">
        <v>1</v>
      </c>
      <c r="Y117" s="8" t="s">
        <v>110</v>
      </c>
      <c r="Z117" s="10">
        <v>20</v>
      </c>
      <c r="AA117" s="10">
        <v>20</v>
      </c>
      <c r="AB117" s="10">
        <v>20</v>
      </c>
    </row>
    <row r="118" spans="1:28" ht="45.2" customHeight="1" thickBot="1" x14ac:dyDescent="0.3">
      <c r="A118" s="120"/>
      <c r="B118" s="123"/>
      <c r="C118" s="123"/>
      <c r="D118" s="126"/>
      <c r="E118" s="113"/>
      <c r="F118" s="113"/>
      <c r="G118" s="114"/>
      <c r="H118" s="114"/>
      <c r="I118" s="114"/>
      <c r="J118" s="11" t="s">
        <v>28</v>
      </c>
      <c r="K118" s="59">
        <f t="shared" ref="K118:N118" si="44">K117</f>
        <v>1</v>
      </c>
      <c r="L118" s="59">
        <f t="shared" si="44"/>
        <v>1</v>
      </c>
      <c r="M118" s="59">
        <f t="shared" si="44"/>
        <v>0</v>
      </c>
      <c r="N118" s="59">
        <f t="shared" si="44"/>
        <v>0</v>
      </c>
      <c r="O118" s="67">
        <f t="shared" ref="O118:W118" si="45">O117</f>
        <v>0.8</v>
      </c>
      <c r="P118" s="67">
        <f t="shared" si="45"/>
        <v>0.8</v>
      </c>
      <c r="Q118" s="67">
        <f t="shared" si="45"/>
        <v>0</v>
      </c>
      <c r="R118" s="67">
        <f t="shared" si="45"/>
        <v>0</v>
      </c>
      <c r="S118" s="59">
        <f t="shared" si="45"/>
        <v>0.8</v>
      </c>
      <c r="T118" s="59">
        <f t="shared" si="45"/>
        <v>0.8</v>
      </c>
      <c r="U118" s="59">
        <f t="shared" si="45"/>
        <v>0</v>
      </c>
      <c r="V118" s="59">
        <f t="shared" si="45"/>
        <v>0</v>
      </c>
      <c r="W118" s="59">
        <f t="shared" si="45"/>
        <v>1</v>
      </c>
      <c r="X118" s="59">
        <f>X117</f>
        <v>1</v>
      </c>
      <c r="Y118" s="109" t="s">
        <v>20</v>
      </c>
      <c r="Z118" s="110"/>
      <c r="AA118" s="110"/>
      <c r="AB118" s="111"/>
    </row>
    <row r="119" spans="1:28" ht="45.2" customHeight="1" x14ac:dyDescent="0.25">
      <c r="A119" s="120"/>
      <c r="B119" s="123"/>
      <c r="C119" s="123"/>
      <c r="D119" s="126"/>
      <c r="E119" s="113"/>
      <c r="F119" s="113"/>
      <c r="G119" s="112" t="s">
        <v>111</v>
      </c>
      <c r="H119" s="112" t="s">
        <v>112</v>
      </c>
      <c r="I119" s="112" t="s">
        <v>24</v>
      </c>
      <c r="J119" s="9" t="s">
        <v>25</v>
      </c>
      <c r="K119" s="58">
        <v>3</v>
      </c>
      <c r="L119" s="58">
        <v>0.5</v>
      </c>
      <c r="M119" s="58">
        <v>0</v>
      </c>
      <c r="N119" s="58">
        <v>2.5</v>
      </c>
      <c r="O119" s="64">
        <v>35.5</v>
      </c>
      <c r="P119" s="64">
        <v>0</v>
      </c>
      <c r="Q119" s="64">
        <v>0</v>
      </c>
      <c r="R119" s="64">
        <v>35.5</v>
      </c>
      <c r="S119" s="58">
        <v>14.3</v>
      </c>
      <c r="T119" s="58">
        <v>0</v>
      </c>
      <c r="U119" s="58">
        <v>0</v>
      </c>
      <c r="V119" s="58">
        <v>14.3</v>
      </c>
      <c r="W119" s="58">
        <v>7</v>
      </c>
      <c r="X119" s="58">
        <v>0</v>
      </c>
      <c r="Y119" s="112" t="s">
        <v>113</v>
      </c>
      <c r="Z119" s="117">
        <v>4</v>
      </c>
      <c r="AA119" s="117">
        <v>1</v>
      </c>
      <c r="AB119" s="117">
        <v>0</v>
      </c>
    </row>
    <row r="120" spans="1:28" ht="45.2" customHeight="1" thickBot="1" x14ac:dyDescent="0.3">
      <c r="A120" s="120"/>
      <c r="B120" s="123"/>
      <c r="C120" s="123"/>
      <c r="D120" s="126"/>
      <c r="E120" s="113"/>
      <c r="F120" s="113"/>
      <c r="G120" s="113"/>
      <c r="H120" s="113"/>
      <c r="I120" s="113"/>
      <c r="J120" s="9" t="s">
        <v>54</v>
      </c>
      <c r="K120" s="66">
        <v>3</v>
      </c>
      <c r="L120" s="66">
        <v>3</v>
      </c>
      <c r="M120" s="58">
        <v>0</v>
      </c>
      <c r="N120" s="58">
        <v>0</v>
      </c>
      <c r="O120" s="64">
        <v>0</v>
      </c>
      <c r="P120" s="64">
        <v>0</v>
      </c>
      <c r="Q120" s="64">
        <v>0</v>
      </c>
      <c r="R120" s="64">
        <v>0</v>
      </c>
      <c r="S120" s="58">
        <v>0</v>
      </c>
      <c r="T120" s="58">
        <v>0</v>
      </c>
      <c r="U120" s="58">
        <v>0</v>
      </c>
      <c r="V120" s="58">
        <v>0</v>
      </c>
      <c r="W120" s="58">
        <v>0</v>
      </c>
      <c r="X120" s="58">
        <v>0</v>
      </c>
      <c r="Y120" s="114"/>
      <c r="Z120" s="118"/>
      <c r="AA120" s="118"/>
      <c r="AB120" s="118"/>
    </row>
    <row r="121" spans="1:28" ht="45.2" customHeight="1" thickBot="1" x14ac:dyDescent="0.3">
      <c r="A121" s="120"/>
      <c r="B121" s="123"/>
      <c r="C121" s="123"/>
      <c r="D121" s="126"/>
      <c r="E121" s="113"/>
      <c r="F121" s="113"/>
      <c r="G121" s="114"/>
      <c r="H121" s="114"/>
      <c r="I121" s="114"/>
      <c r="J121" s="11" t="s">
        <v>28</v>
      </c>
      <c r="K121" s="59">
        <f t="shared" ref="K121:N121" si="46">SUM(K119:K120)</f>
        <v>6</v>
      </c>
      <c r="L121" s="59">
        <f t="shared" si="46"/>
        <v>3.5</v>
      </c>
      <c r="M121" s="59">
        <f t="shared" si="46"/>
        <v>0</v>
      </c>
      <c r="N121" s="59">
        <f t="shared" si="46"/>
        <v>2.5</v>
      </c>
      <c r="O121" s="67">
        <f t="shared" ref="O121:X121" si="47">SUM(O119:O120)</f>
        <v>35.5</v>
      </c>
      <c r="P121" s="67">
        <f t="shared" si="47"/>
        <v>0</v>
      </c>
      <c r="Q121" s="67">
        <f t="shared" si="47"/>
        <v>0</v>
      </c>
      <c r="R121" s="67">
        <f t="shared" si="47"/>
        <v>35.5</v>
      </c>
      <c r="S121" s="59">
        <f t="shared" si="47"/>
        <v>14.3</v>
      </c>
      <c r="T121" s="59">
        <f t="shared" si="47"/>
        <v>0</v>
      </c>
      <c r="U121" s="59">
        <f t="shared" si="47"/>
        <v>0</v>
      </c>
      <c r="V121" s="59">
        <f t="shared" si="47"/>
        <v>14.3</v>
      </c>
      <c r="W121" s="59">
        <f t="shared" si="47"/>
        <v>7</v>
      </c>
      <c r="X121" s="59">
        <f t="shared" si="47"/>
        <v>0</v>
      </c>
      <c r="Y121" s="109" t="s">
        <v>20</v>
      </c>
      <c r="Z121" s="110"/>
      <c r="AA121" s="110"/>
      <c r="AB121" s="111"/>
    </row>
    <row r="122" spans="1:28" ht="45.2" hidden="1" customHeight="1" x14ac:dyDescent="0.25">
      <c r="A122" s="120"/>
      <c r="B122" s="123"/>
      <c r="C122" s="123"/>
      <c r="D122" s="126"/>
      <c r="E122" s="113"/>
      <c r="F122" s="113"/>
      <c r="G122" s="112" t="s">
        <v>114</v>
      </c>
      <c r="H122" s="112" t="s">
        <v>115</v>
      </c>
      <c r="I122" s="112" t="s">
        <v>40</v>
      </c>
      <c r="J122" s="9" t="s">
        <v>25</v>
      </c>
      <c r="K122" s="58"/>
      <c r="L122" s="58"/>
      <c r="M122" s="58"/>
      <c r="N122" s="58"/>
      <c r="O122" s="64"/>
      <c r="P122" s="64"/>
      <c r="Q122" s="64"/>
      <c r="R122" s="64">
        <v>0</v>
      </c>
      <c r="S122" s="58">
        <v>0</v>
      </c>
      <c r="T122" s="58">
        <v>0</v>
      </c>
      <c r="U122" s="58">
        <v>0</v>
      </c>
      <c r="V122" s="58">
        <v>0</v>
      </c>
      <c r="W122" s="58">
        <v>2</v>
      </c>
      <c r="X122" s="58">
        <v>0</v>
      </c>
      <c r="Y122" s="8" t="s">
        <v>116</v>
      </c>
      <c r="Z122" s="10">
        <v>1</v>
      </c>
      <c r="AA122" s="10">
        <v>0</v>
      </c>
      <c r="AB122" s="10">
        <v>0</v>
      </c>
    </row>
    <row r="123" spans="1:28" ht="45.2" hidden="1" customHeight="1" thickBot="1" x14ac:dyDescent="0.3">
      <c r="A123" s="120"/>
      <c r="B123" s="123"/>
      <c r="C123" s="123"/>
      <c r="D123" s="126"/>
      <c r="E123" s="113"/>
      <c r="F123" s="113"/>
      <c r="G123" s="114"/>
      <c r="H123" s="114"/>
      <c r="I123" s="114"/>
      <c r="J123" s="11" t="s">
        <v>28</v>
      </c>
      <c r="K123" s="59">
        <f t="shared" ref="K123:N123" si="48">K122</f>
        <v>0</v>
      </c>
      <c r="L123" s="59">
        <f t="shared" si="48"/>
        <v>0</v>
      </c>
      <c r="M123" s="59">
        <f t="shared" si="48"/>
        <v>0</v>
      </c>
      <c r="N123" s="59">
        <f t="shared" si="48"/>
        <v>0</v>
      </c>
      <c r="O123" s="67">
        <f t="shared" ref="O123:X123" si="49">O122</f>
        <v>0</v>
      </c>
      <c r="P123" s="67">
        <f t="shared" si="49"/>
        <v>0</v>
      </c>
      <c r="Q123" s="67">
        <f t="shared" si="49"/>
        <v>0</v>
      </c>
      <c r="R123" s="67">
        <f t="shared" si="49"/>
        <v>0</v>
      </c>
      <c r="S123" s="59">
        <f t="shared" si="49"/>
        <v>0</v>
      </c>
      <c r="T123" s="59">
        <f t="shared" si="49"/>
        <v>0</v>
      </c>
      <c r="U123" s="59">
        <f t="shared" si="49"/>
        <v>0</v>
      </c>
      <c r="V123" s="59">
        <f t="shared" si="49"/>
        <v>0</v>
      </c>
      <c r="W123" s="59">
        <f t="shared" si="49"/>
        <v>2</v>
      </c>
      <c r="X123" s="59">
        <f t="shared" si="49"/>
        <v>0</v>
      </c>
      <c r="Y123" s="109" t="s">
        <v>20</v>
      </c>
      <c r="Z123" s="110"/>
      <c r="AA123" s="110"/>
      <c r="AB123" s="111"/>
    </row>
    <row r="124" spans="1:28" ht="45.2" customHeight="1" thickBot="1" x14ac:dyDescent="0.3">
      <c r="A124" s="120"/>
      <c r="B124" s="123"/>
      <c r="C124" s="123"/>
      <c r="D124" s="126"/>
      <c r="E124" s="113"/>
      <c r="F124" s="113"/>
      <c r="G124" s="112" t="s">
        <v>117</v>
      </c>
      <c r="H124" s="112" t="s">
        <v>118</v>
      </c>
      <c r="I124" s="112" t="s">
        <v>284</v>
      </c>
      <c r="J124" s="9" t="s">
        <v>25</v>
      </c>
      <c r="K124" s="58">
        <v>0</v>
      </c>
      <c r="L124" s="58">
        <v>0</v>
      </c>
      <c r="M124" s="58">
        <v>0</v>
      </c>
      <c r="N124" s="58">
        <v>0</v>
      </c>
      <c r="O124" s="64">
        <v>10</v>
      </c>
      <c r="P124" s="64">
        <v>10</v>
      </c>
      <c r="Q124" s="64">
        <v>0</v>
      </c>
      <c r="R124" s="64">
        <v>0</v>
      </c>
      <c r="S124" s="58">
        <v>0</v>
      </c>
      <c r="T124" s="58">
        <v>0</v>
      </c>
      <c r="U124" s="58">
        <v>0</v>
      </c>
      <c r="V124" s="58">
        <v>0</v>
      </c>
      <c r="W124" s="58">
        <v>0</v>
      </c>
      <c r="X124" s="58">
        <v>100</v>
      </c>
      <c r="Y124" s="8" t="s">
        <v>119</v>
      </c>
      <c r="Z124" s="10">
        <v>1</v>
      </c>
      <c r="AA124" s="10">
        <v>0</v>
      </c>
      <c r="AB124" s="10">
        <v>2</v>
      </c>
    </row>
    <row r="125" spans="1:28" ht="45.2" customHeight="1" thickBot="1" x14ac:dyDescent="0.3">
      <c r="A125" s="120"/>
      <c r="B125" s="123"/>
      <c r="C125" s="123"/>
      <c r="D125" s="126"/>
      <c r="E125" s="113"/>
      <c r="F125" s="113"/>
      <c r="G125" s="114"/>
      <c r="H125" s="114"/>
      <c r="I125" s="114"/>
      <c r="J125" s="11" t="s">
        <v>28</v>
      </c>
      <c r="K125" s="59">
        <f t="shared" ref="K125:N125" si="50">K124</f>
        <v>0</v>
      </c>
      <c r="L125" s="59">
        <f t="shared" si="50"/>
        <v>0</v>
      </c>
      <c r="M125" s="59">
        <f t="shared" si="50"/>
        <v>0</v>
      </c>
      <c r="N125" s="59">
        <f t="shared" si="50"/>
        <v>0</v>
      </c>
      <c r="O125" s="67">
        <f t="shared" ref="O125:X125" si="51">O124</f>
        <v>10</v>
      </c>
      <c r="P125" s="67">
        <f t="shared" si="51"/>
        <v>10</v>
      </c>
      <c r="Q125" s="67">
        <f t="shared" si="51"/>
        <v>0</v>
      </c>
      <c r="R125" s="67">
        <f t="shared" si="51"/>
        <v>0</v>
      </c>
      <c r="S125" s="59">
        <f t="shared" si="51"/>
        <v>0</v>
      </c>
      <c r="T125" s="59">
        <f t="shared" si="51"/>
        <v>0</v>
      </c>
      <c r="U125" s="59">
        <f t="shared" si="51"/>
        <v>0</v>
      </c>
      <c r="V125" s="59">
        <f t="shared" si="51"/>
        <v>0</v>
      </c>
      <c r="W125" s="59">
        <f t="shared" si="51"/>
        <v>0</v>
      </c>
      <c r="X125" s="59">
        <f t="shared" si="51"/>
        <v>100</v>
      </c>
      <c r="Y125" s="109" t="s">
        <v>20</v>
      </c>
      <c r="Z125" s="110"/>
      <c r="AA125" s="110"/>
      <c r="AB125" s="111"/>
    </row>
    <row r="126" spans="1:28" ht="45.2" hidden="1" customHeight="1" thickBot="1" x14ac:dyDescent="0.3">
      <c r="A126" s="120"/>
      <c r="B126" s="123"/>
      <c r="C126" s="123"/>
      <c r="D126" s="126"/>
      <c r="E126" s="113"/>
      <c r="F126" s="113"/>
      <c r="G126" s="112" t="s">
        <v>120</v>
      </c>
      <c r="H126" s="112" t="s">
        <v>121</v>
      </c>
      <c r="I126" s="112" t="s">
        <v>40</v>
      </c>
      <c r="J126" s="9" t="s">
        <v>25</v>
      </c>
      <c r="K126" s="58"/>
      <c r="L126" s="58"/>
      <c r="M126" s="58"/>
      <c r="N126" s="58"/>
      <c r="O126" s="64"/>
      <c r="P126" s="64"/>
      <c r="Q126" s="64"/>
      <c r="R126" s="64"/>
      <c r="S126" s="58">
        <v>0</v>
      </c>
      <c r="T126" s="58">
        <v>0</v>
      </c>
      <c r="U126" s="58">
        <v>0</v>
      </c>
      <c r="V126" s="58">
        <v>0</v>
      </c>
      <c r="W126" s="58">
        <v>1</v>
      </c>
      <c r="X126" s="58">
        <v>1</v>
      </c>
      <c r="Y126" s="8" t="s">
        <v>122</v>
      </c>
      <c r="Z126" s="10">
        <v>2</v>
      </c>
      <c r="AA126" s="10">
        <v>1</v>
      </c>
      <c r="AB126" s="10">
        <v>1</v>
      </c>
    </row>
    <row r="127" spans="1:28" ht="45.2" hidden="1" customHeight="1" thickBot="1" x14ac:dyDescent="0.3">
      <c r="A127" s="120"/>
      <c r="B127" s="123"/>
      <c r="C127" s="123"/>
      <c r="D127" s="126"/>
      <c r="E127" s="113"/>
      <c r="F127" s="113"/>
      <c r="G127" s="114"/>
      <c r="H127" s="114"/>
      <c r="I127" s="114"/>
      <c r="J127" s="11" t="s">
        <v>28</v>
      </c>
      <c r="K127" s="59">
        <f t="shared" ref="K127:N127" si="52">K126</f>
        <v>0</v>
      </c>
      <c r="L127" s="59">
        <f t="shared" si="52"/>
        <v>0</v>
      </c>
      <c r="M127" s="59">
        <f t="shared" si="52"/>
        <v>0</v>
      </c>
      <c r="N127" s="59">
        <f t="shared" si="52"/>
        <v>0</v>
      </c>
      <c r="O127" s="67">
        <f t="shared" ref="O127:X127" si="53">O126</f>
        <v>0</v>
      </c>
      <c r="P127" s="67">
        <f t="shared" si="53"/>
        <v>0</v>
      </c>
      <c r="Q127" s="67">
        <f t="shared" si="53"/>
        <v>0</v>
      </c>
      <c r="R127" s="67">
        <f t="shared" si="53"/>
        <v>0</v>
      </c>
      <c r="S127" s="59">
        <f t="shared" si="53"/>
        <v>0</v>
      </c>
      <c r="T127" s="59">
        <f t="shared" si="53"/>
        <v>0</v>
      </c>
      <c r="U127" s="59">
        <f t="shared" si="53"/>
        <v>0</v>
      </c>
      <c r="V127" s="59">
        <f t="shared" si="53"/>
        <v>0</v>
      </c>
      <c r="W127" s="59">
        <f t="shared" si="53"/>
        <v>1</v>
      </c>
      <c r="X127" s="59">
        <f t="shared" si="53"/>
        <v>1</v>
      </c>
      <c r="Y127" s="109" t="s">
        <v>20</v>
      </c>
      <c r="Z127" s="110"/>
      <c r="AA127" s="110"/>
      <c r="AB127" s="111"/>
    </row>
    <row r="128" spans="1:28" ht="45.2" customHeight="1" thickBot="1" x14ac:dyDescent="0.3">
      <c r="A128" s="121"/>
      <c r="B128" s="124"/>
      <c r="C128" s="124"/>
      <c r="D128" s="127"/>
      <c r="E128" s="114"/>
      <c r="F128" s="114"/>
      <c r="G128" s="97" t="s">
        <v>35</v>
      </c>
      <c r="H128" s="98"/>
      <c r="I128" s="98"/>
      <c r="J128" s="99"/>
      <c r="K128" s="63">
        <f>SUM(K127+K125+K123+K121+K118)</f>
        <v>7</v>
      </c>
      <c r="L128" s="63">
        <f t="shared" ref="L128:M128" si="54">SUM(L127+L125+L123+L121+L118)</f>
        <v>4.5</v>
      </c>
      <c r="M128" s="63">
        <f t="shared" si="54"/>
        <v>0</v>
      </c>
      <c r="N128" s="63">
        <f>SUM(N125+N121+N118)</f>
        <v>2.5</v>
      </c>
      <c r="O128" s="63">
        <f t="shared" ref="O128:V128" si="55">SUM(O125+O121+O118)</f>
        <v>46.3</v>
      </c>
      <c r="P128" s="63">
        <f t="shared" si="55"/>
        <v>10.8</v>
      </c>
      <c r="Q128" s="63">
        <f t="shared" si="55"/>
        <v>0</v>
      </c>
      <c r="R128" s="63">
        <f t="shared" si="55"/>
        <v>35.5</v>
      </c>
      <c r="S128" s="63">
        <f t="shared" si="55"/>
        <v>15.100000000000001</v>
      </c>
      <c r="T128" s="63">
        <f t="shared" si="55"/>
        <v>0.8</v>
      </c>
      <c r="U128" s="63">
        <f t="shared" si="55"/>
        <v>0</v>
      </c>
      <c r="V128" s="63">
        <f t="shared" si="55"/>
        <v>14.3</v>
      </c>
      <c r="W128" s="63">
        <f>SUM(W125+W121+W118)</f>
        <v>8</v>
      </c>
      <c r="X128" s="63">
        <f>SUM(X125+X121+X118)</f>
        <v>101</v>
      </c>
      <c r="Y128" s="100" t="s">
        <v>20</v>
      </c>
      <c r="Z128" s="101"/>
      <c r="AA128" s="101"/>
      <c r="AB128" s="102"/>
    </row>
    <row r="129" spans="1:28" ht="45.2" customHeight="1" thickBot="1" x14ac:dyDescent="0.3">
      <c r="A129" s="119">
        <v>2</v>
      </c>
      <c r="B129" s="122">
        <v>2</v>
      </c>
      <c r="C129" s="122">
        <v>3</v>
      </c>
      <c r="D129" s="125">
        <v>3</v>
      </c>
      <c r="E129" s="112">
        <v>4</v>
      </c>
      <c r="F129" s="112" t="s">
        <v>123</v>
      </c>
      <c r="G129" s="112" t="s">
        <v>124</v>
      </c>
      <c r="H129" s="112" t="s">
        <v>125</v>
      </c>
      <c r="I129" s="112" t="s">
        <v>97</v>
      </c>
      <c r="J129" s="9" t="s">
        <v>25</v>
      </c>
      <c r="K129" s="65">
        <v>25.3</v>
      </c>
      <c r="L129" s="65">
        <v>25.3</v>
      </c>
      <c r="M129" s="58">
        <v>0</v>
      </c>
      <c r="N129" s="58">
        <v>0</v>
      </c>
      <c r="O129" s="65">
        <v>23.5</v>
      </c>
      <c r="P129" s="65">
        <v>23.5</v>
      </c>
      <c r="Q129" s="64">
        <v>0</v>
      </c>
      <c r="R129" s="64">
        <v>0</v>
      </c>
      <c r="S129" s="58">
        <v>23.5</v>
      </c>
      <c r="T129" s="58">
        <v>23.5</v>
      </c>
      <c r="U129" s="58">
        <v>0</v>
      </c>
      <c r="V129" s="58">
        <v>0</v>
      </c>
      <c r="W129" s="58">
        <v>25</v>
      </c>
      <c r="X129" s="58">
        <v>25</v>
      </c>
      <c r="Y129" s="8" t="s">
        <v>126</v>
      </c>
      <c r="Z129" s="14">
        <v>8</v>
      </c>
      <c r="AA129" s="10">
        <v>10</v>
      </c>
      <c r="AB129" s="10">
        <v>10</v>
      </c>
    </row>
    <row r="130" spans="1:28" ht="45.2" customHeight="1" thickBot="1" x14ac:dyDescent="0.3">
      <c r="A130" s="120"/>
      <c r="B130" s="123"/>
      <c r="C130" s="123"/>
      <c r="D130" s="126"/>
      <c r="E130" s="113"/>
      <c r="F130" s="113"/>
      <c r="G130" s="114"/>
      <c r="H130" s="114"/>
      <c r="I130" s="114"/>
      <c r="J130" s="11" t="s">
        <v>28</v>
      </c>
      <c r="K130" s="67">
        <f>K129</f>
        <v>25.3</v>
      </c>
      <c r="L130" s="67">
        <f>L129</f>
        <v>25.3</v>
      </c>
      <c r="M130" s="59">
        <v>0</v>
      </c>
      <c r="N130" s="59">
        <v>0</v>
      </c>
      <c r="O130" s="67">
        <f>O129</f>
        <v>23.5</v>
      </c>
      <c r="P130" s="67">
        <f>P129</f>
        <v>23.5</v>
      </c>
      <c r="Q130" s="67">
        <v>0</v>
      </c>
      <c r="R130" s="67">
        <v>0</v>
      </c>
      <c r="S130" s="59">
        <f>S129</f>
        <v>23.5</v>
      </c>
      <c r="T130" s="59">
        <f>T129</f>
        <v>23.5</v>
      </c>
      <c r="U130" s="59">
        <v>0</v>
      </c>
      <c r="V130" s="59">
        <v>0</v>
      </c>
      <c r="W130" s="59">
        <f>W129</f>
        <v>25</v>
      </c>
      <c r="X130" s="59">
        <f>X129</f>
        <v>25</v>
      </c>
      <c r="Y130" s="109" t="s">
        <v>20</v>
      </c>
      <c r="Z130" s="110"/>
      <c r="AA130" s="110"/>
      <c r="AB130" s="111"/>
    </row>
    <row r="131" spans="1:28" ht="45.2" customHeight="1" thickBot="1" x14ac:dyDescent="0.3">
      <c r="A131" s="120"/>
      <c r="B131" s="123"/>
      <c r="C131" s="123"/>
      <c r="D131" s="126"/>
      <c r="E131" s="113"/>
      <c r="F131" s="113"/>
      <c r="G131" s="112" t="s">
        <v>127</v>
      </c>
      <c r="H131" s="112" t="s">
        <v>128</v>
      </c>
      <c r="I131" s="112" t="s">
        <v>97</v>
      </c>
      <c r="J131" s="9" t="s">
        <v>25</v>
      </c>
      <c r="K131" s="64">
        <v>3.8</v>
      </c>
      <c r="L131" s="64">
        <v>3.8</v>
      </c>
      <c r="M131" s="58">
        <v>0</v>
      </c>
      <c r="N131" s="58">
        <v>0</v>
      </c>
      <c r="O131" s="64">
        <v>1.5</v>
      </c>
      <c r="P131" s="64">
        <v>1.5</v>
      </c>
      <c r="Q131" s="64">
        <v>0</v>
      </c>
      <c r="R131" s="64">
        <v>0</v>
      </c>
      <c r="S131" s="58">
        <v>1.5</v>
      </c>
      <c r="T131" s="58">
        <v>1.5</v>
      </c>
      <c r="U131" s="58">
        <v>0</v>
      </c>
      <c r="V131" s="58">
        <v>0</v>
      </c>
      <c r="W131" s="58">
        <v>2</v>
      </c>
      <c r="X131" s="58">
        <v>2</v>
      </c>
      <c r="Y131" s="8" t="s">
        <v>69</v>
      </c>
      <c r="Z131" s="14">
        <v>3</v>
      </c>
      <c r="AA131" s="10">
        <v>6</v>
      </c>
      <c r="AB131" s="10">
        <v>6</v>
      </c>
    </row>
    <row r="132" spans="1:28" ht="45.2" customHeight="1" thickBot="1" x14ac:dyDescent="0.3">
      <c r="A132" s="120"/>
      <c r="B132" s="123"/>
      <c r="C132" s="123"/>
      <c r="D132" s="126"/>
      <c r="E132" s="113"/>
      <c r="F132" s="113"/>
      <c r="G132" s="114"/>
      <c r="H132" s="114"/>
      <c r="I132" s="114"/>
      <c r="J132" s="11" t="s">
        <v>28</v>
      </c>
      <c r="K132" s="67">
        <f>K131</f>
        <v>3.8</v>
      </c>
      <c r="L132" s="67">
        <f>L131</f>
        <v>3.8</v>
      </c>
      <c r="M132" s="59">
        <v>0</v>
      </c>
      <c r="N132" s="59">
        <v>0</v>
      </c>
      <c r="O132" s="67">
        <f>O131</f>
        <v>1.5</v>
      </c>
      <c r="P132" s="67">
        <f>P131</f>
        <v>1.5</v>
      </c>
      <c r="Q132" s="67">
        <v>0</v>
      </c>
      <c r="R132" s="67">
        <v>0</v>
      </c>
      <c r="S132" s="59">
        <f>S131</f>
        <v>1.5</v>
      </c>
      <c r="T132" s="59">
        <f>T131</f>
        <v>1.5</v>
      </c>
      <c r="U132" s="59">
        <v>0</v>
      </c>
      <c r="V132" s="59">
        <v>0</v>
      </c>
      <c r="W132" s="59">
        <f>W131</f>
        <v>2</v>
      </c>
      <c r="X132" s="59">
        <f>X131</f>
        <v>2</v>
      </c>
      <c r="Y132" s="109" t="s">
        <v>20</v>
      </c>
      <c r="Z132" s="110"/>
      <c r="AA132" s="110"/>
      <c r="AB132" s="111"/>
    </row>
    <row r="133" spans="1:28" ht="45.2" customHeight="1" thickBot="1" x14ac:dyDescent="0.3">
      <c r="A133" s="120"/>
      <c r="B133" s="123"/>
      <c r="C133" s="123"/>
      <c r="D133" s="126"/>
      <c r="E133" s="113"/>
      <c r="F133" s="113"/>
      <c r="G133" s="112" t="s">
        <v>129</v>
      </c>
      <c r="H133" s="112" t="s">
        <v>159</v>
      </c>
      <c r="I133" s="112" t="s">
        <v>97</v>
      </c>
      <c r="J133" s="9" t="s">
        <v>25</v>
      </c>
      <c r="K133" s="64">
        <v>1</v>
      </c>
      <c r="L133" s="64">
        <v>1</v>
      </c>
      <c r="M133" s="58">
        <v>0</v>
      </c>
      <c r="N133" s="58">
        <v>0</v>
      </c>
      <c r="O133" s="64">
        <v>12</v>
      </c>
      <c r="P133" s="64">
        <v>12</v>
      </c>
      <c r="Q133" s="64">
        <v>0</v>
      </c>
      <c r="R133" s="64">
        <v>0</v>
      </c>
      <c r="S133" s="58">
        <v>2</v>
      </c>
      <c r="T133" s="58">
        <v>2</v>
      </c>
      <c r="U133" s="58">
        <v>0</v>
      </c>
      <c r="V133" s="58">
        <v>0</v>
      </c>
      <c r="W133" s="58">
        <v>12</v>
      </c>
      <c r="X133" s="58">
        <v>12</v>
      </c>
      <c r="Y133" s="8" t="s">
        <v>130</v>
      </c>
      <c r="Z133" s="10">
        <v>14</v>
      </c>
      <c r="AA133" s="10">
        <v>14</v>
      </c>
      <c r="AB133" s="10">
        <v>14</v>
      </c>
    </row>
    <row r="134" spans="1:28" ht="45.2" customHeight="1" thickBot="1" x14ac:dyDescent="0.3">
      <c r="A134" s="120"/>
      <c r="B134" s="123"/>
      <c r="C134" s="123"/>
      <c r="D134" s="126"/>
      <c r="E134" s="113"/>
      <c r="F134" s="113"/>
      <c r="G134" s="114"/>
      <c r="H134" s="114"/>
      <c r="I134" s="114"/>
      <c r="J134" s="11" t="s">
        <v>28</v>
      </c>
      <c r="K134" s="67">
        <f>K133</f>
        <v>1</v>
      </c>
      <c r="L134" s="67">
        <f>L133</f>
        <v>1</v>
      </c>
      <c r="M134" s="59">
        <v>0</v>
      </c>
      <c r="N134" s="59">
        <v>0</v>
      </c>
      <c r="O134" s="67">
        <f>O133</f>
        <v>12</v>
      </c>
      <c r="P134" s="67">
        <f>P133</f>
        <v>12</v>
      </c>
      <c r="Q134" s="67">
        <v>0</v>
      </c>
      <c r="R134" s="67">
        <v>0</v>
      </c>
      <c r="S134" s="59">
        <f>S133</f>
        <v>2</v>
      </c>
      <c r="T134" s="59">
        <f>T133</f>
        <v>2</v>
      </c>
      <c r="U134" s="59">
        <v>0</v>
      </c>
      <c r="V134" s="59">
        <v>0</v>
      </c>
      <c r="W134" s="59">
        <f>W133</f>
        <v>12</v>
      </c>
      <c r="X134" s="59">
        <f>X133</f>
        <v>12</v>
      </c>
      <c r="Y134" s="109" t="s">
        <v>20</v>
      </c>
      <c r="Z134" s="110"/>
      <c r="AA134" s="110"/>
      <c r="AB134" s="111"/>
    </row>
    <row r="135" spans="1:28" ht="45.2" customHeight="1" x14ac:dyDescent="0.25">
      <c r="A135" s="120"/>
      <c r="B135" s="123"/>
      <c r="C135" s="123"/>
      <c r="D135" s="126"/>
      <c r="E135" s="113"/>
      <c r="F135" s="113"/>
      <c r="G135" s="112" t="s">
        <v>131</v>
      </c>
      <c r="H135" s="112" t="s">
        <v>132</v>
      </c>
      <c r="I135" s="112" t="s">
        <v>97</v>
      </c>
      <c r="J135" s="9" t="s">
        <v>25</v>
      </c>
      <c r="K135" s="64">
        <v>1.6</v>
      </c>
      <c r="L135" s="64">
        <v>1.6</v>
      </c>
      <c r="M135" s="58">
        <v>0</v>
      </c>
      <c r="N135" s="58">
        <v>0</v>
      </c>
      <c r="O135" s="64">
        <v>0</v>
      </c>
      <c r="P135" s="64">
        <v>0</v>
      </c>
      <c r="Q135" s="64">
        <v>0</v>
      </c>
      <c r="R135" s="64">
        <v>0</v>
      </c>
      <c r="S135" s="58">
        <v>0</v>
      </c>
      <c r="T135" s="58">
        <v>0</v>
      </c>
      <c r="U135" s="58">
        <v>0</v>
      </c>
      <c r="V135" s="58">
        <v>0</v>
      </c>
      <c r="W135" s="58">
        <v>1.4</v>
      </c>
      <c r="X135" s="58">
        <v>1.4</v>
      </c>
      <c r="Y135" s="112" t="s">
        <v>133</v>
      </c>
      <c r="Z135" s="115">
        <v>0</v>
      </c>
      <c r="AA135" s="117">
        <v>4</v>
      </c>
      <c r="AB135" s="117">
        <v>4</v>
      </c>
    </row>
    <row r="136" spans="1:28" ht="45.2" customHeight="1" thickBot="1" x14ac:dyDescent="0.3">
      <c r="A136" s="120"/>
      <c r="B136" s="123"/>
      <c r="C136" s="123"/>
      <c r="D136" s="126"/>
      <c r="E136" s="113"/>
      <c r="F136" s="113"/>
      <c r="G136" s="113"/>
      <c r="H136" s="113"/>
      <c r="I136" s="113"/>
      <c r="J136" s="9" t="s">
        <v>54</v>
      </c>
      <c r="K136" s="64">
        <v>0.6</v>
      </c>
      <c r="L136" s="64">
        <v>0.6</v>
      </c>
      <c r="M136" s="58">
        <v>0</v>
      </c>
      <c r="N136" s="58">
        <v>0</v>
      </c>
      <c r="O136" s="64">
        <v>0</v>
      </c>
      <c r="P136" s="64">
        <v>0</v>
      </c>
      <c r="Q136" s="64">
        <v>0</v>
      </c>
      <c r="R136" s="64">
        <v>0</v>
      </c>
      <c r="S136" s="58">
        <v>0</v>
      </c>
      <c r="T136" s="58">
        <v>0</v>
      </c>
      <c r="U136" s="58">
        <v>0</v>
      </c>
      <c r="V136" s="58">
        <v>0</v>
      </c>
      <c r="W136" s="58">
        <v>0.6</v>
      </c>
      <c r="X136" s="58">
        <v>0.6</v>
      </c>
      <c r="Y136" s="114"/>
      <c r="Z136" s="116"/>
      <c r="AA136" s="118"/>
      <c r="AB136" s="118"/>
    </row>
    <row r="137" spans="1:28" ht="43.9" customHeight="1" thickBot="1" x14ac:dyDescent="0.3">
      <c r="A137" s="120"/>
      <c r="B137" s="123"/>
      <c r="C137" s="123"/>
      <c r="D137" s="126"/>
      <c r="E137" s="113"/>
      <c r="F137" s="113"/>
      <c r="G137" s="114"/>
      <c r="H137" s="114"/>
      <c r="I137" s="114"/>
      <c r="J137" s="11" t="s">
        <v>28</v>
      </c>
      <c r="K137" s="67">
        <f>SUM(K135:K136)</f>
        <v>2.2000000000000002</v>
      </c>
      <c r="L137" s="67">
        <f t="shared" ref="L137" si="56">SUM(L135:L136)</f>
        <v>2.2000000000000002</v>
      </c>
      <c r="M137" s="59">
        <f t="shared" ref="M137:X137" si="57">SUM(M135:M136)</f>
        <v>0</v>
      </c>
      <c r="N137" s="59">
        <f t="shared" si="57"/>
        <v>0</v>
      </c>
      <c r="O137" s="67">
        <f t="shared" si="57"/>
        <v>0</v>
      </c>
      <c r="P137" s="67">
        <f t="shared" si="57"/>
        <v>0</v>
      </c>
      <c r="Q137" s="67">
        <f t="shared" si="57"/>
        <v>0</v>
      </c>
      <c r="R137" s="67">
        <f t="shared" si="57"/>
        <v>0</v>
      </c>
      <c r="S137" s="59">
        <f t="shared" si="57"/>
        <v>0</v>
      </c>
      <c r="T137" s="59">
        <f t="shared" si="57"/>
        <v>0</v>
      </c>
      <c r="U137" s="59">
        <f t="shared" si="57"/>
        <v>0</v>
      </c>
      <c r="V137" s="59">
        <f t="shared" si="57"/>
        <v>0</v>
      </c>
      <c r="W137" s="59">
        <f>SUM(W135:W136)</f>
        <v>2</v>
      </c>
      <c r="X137" s="59">
        <f t="shared" si="57"/>
        <v>2</v>
      </c>
      <c r="Y137" s="109" t="s">
        <v>20</v>
      </c>
      <c r="Z137" s="110"/>
      <c r="AA137" s="110"/>
      <c r="AB137" s="111"/>
    </row>
    <row r="138" spans="1:28" ht="0.6" hidden="1" customHeight="1" thickBot="1" x14ac:dyDescent="0.3">
      <c r="A138" s="120"/>
      <c r="B138" s="123"/>
      <c r="C138" s="123"/>
      <c r="D138" s="126"/>
      <c r="E138" s="113"/>
      <c r="F138" s="113"/>
      <c r="G138" s="112" t="s">
        <v>134</v>
      </c>
      <c r="H138" s="112" t="s">
        <v>135</v>
      </c>
      <c r="I138" s="112" t="s">
        <v>97</v>
      </c>
      <c r="J138" s="9" t="s">
        <v>25</v>
      </c>
      <c r="K138" s="64">
        <v>0.5</v>
      </c>
      <c r="L138" s="64">
        <v>0.5</v>
      </c>
      <c r="M138" s="58">
        <v>0</v>
      </c>
      <c r="N138" s="58">
        <v>0</v>
      </c>
      <c r="O138" s="64">
        <v>0</v>
      </c>
      <c r="P138" s="64">
        <v>0</v>
      </c>
      <c r="Q138" s="64">
        <v>0</v>
      </c>
      <c r="R138" s="64">
        <v>0</v>
      </c>
      <c r="S138" s="58">
        <v>0</v>
      </c>
      <c r="T138" s="58">
        <v>0</v>
      </c>
      <c r="U138" s="58">
        <v>0</v>
      </c>
      <c r="V138" s="58">
        <v>0</v>
      </c>
      <c r="W138" s="58">
        <v>1.5</v>
      </c>
      <c r="X138" s="58">
        <v>1.5</v>
      </c>
      <c r="Y138" s="8" t="s">
        <v>136</v>
      </c>
      <c r="Z138" s="10">
        <v>0</v>
      </c>
      <c r="AA138" s="10">
        <v>10</v>
      </c>
      <c r="AB138" s="10">
        <v>10</v>
      </c>
    </row>
    <row r="139" spans="1:28" ht="45.2" hidden="1" customHeight="1" thickBot="1" x14ac:dyDescent="0.3">
      <c r="A139" s="120"/>
      <c r="B139" s="123"/>
      <c r="C139" s="123"/>
      <c r="D139" s="126"/>
      <c r="E139" s="113"/>
      <c r="F139" s="113"/>
      <c r="G139" s="114"/>
      <c r="H139" s="114"/>
      <c r="I139" s="114"/>
      <c r="J139" s="11" t="s">
        <v>28</v>
      </c>
      <c r="K139" s="59">
        <f>K138</f>
        <v>0.5</v>
      </c>
      <c r="L139" s="59">
        <f t="shared" ref="L139:X139" si="58">L138</f>
        <v>0.5</v>
      </c>
      <c r="M139" s="59">
        <f t="shared" si="58"/>
        <v>0</v>
      </c>
      <c r="N139" s="59">
        <f t="shared" si="58"/>
        <v>0</v>
      </c>
      <c r="O139" s="67">
        <f t="shared" si="58"/>
        <v>0</v>
      </c>
      <c r="P139" s="67">
        <f t="shared" si="58"/>
        <v>0</v>
      </c>
      <c r="Q139" s="67">
        <f t="shared" si="58"/>
        <v>0</v>
      </c>
      <c r="R139" s="67">
        <f t="shared" si="58"/>
        <v>0</v>
      </c>
      <c r="S139" s="59">
        <f t="shared" si="58"/>
        <v>0</v>
      </c>
      <c r="T139" s="59">
        <f t="shared" si="58"/>
        <v>0</v>
      </c>
      <c r="U139" s="59">
        <f t="shared" si="58"/>
        <v>0</v>
      </c>
      <c r="V139" s="59">
        <f t="shared" si="58"/>
        <v>0</v>
      </c>
      <c r="W139" s="59">
        <f t="shared" si="58"/>
        <v>1.5</v>
      </c>
      <c r="X139" s="59">
        <f t="shared" si="58"/>
        <v>1.5</v>
      </c>
      <c r="Y139" s="109" t="s">
        <v>20</v>
      </c>
      <c r="Z139" s="110"/>
      <c r="AA139" s="110"/>
      <c r="AB139" s="111"/>
    </row>
    <row r="140" spans="1:28" ht="45.2" customHeight="1" thickBot="1" x14ac:dyDescent="0.3">
      <c r="A140" s="121"/>
      <c r="B140" s="124"/>
      <c r="C140" s="124"/>
      <c r="D140" s="127"/>
      <c r="E140" s="114"/>
      <c r="F140" s="114"/>
      <c r="G140" s="97" t="s">
        <v>35</v>
      </c>
      <c r="H140" s="98"/>
      <c r="I140" s="98"/>
      <c r="J140" s="99"/>
      <c r="K140" s="63">
        <f>SUM(K139+K137+K134+K132+K130)</f>
        <v>32.799999999999997</v>
      </c>
      <c r="L140" s="63">
        <f t="shared" ref="L140:V140" si="59">SUM(L139+L137+L134+L132+L130)</f>
        <v>32.799999999999997</v>
      </c>
      <c r="M140" s="63">
        <f t="shared" si="59"/>
        <v>0</v>
      </c>
      <c r="N140" s="63">
        <f t="shared" si="59"/>
        <v>0</v>
      </c>
      <c r="O140" s="69">
        <f>SUM(O139+O137+O134+O132+O130)</f>
        <v>37</v>
      </c>
      <c r="P140" s="69">
        <f t="shared" si="59"/>
        <v>37</v>
      </c>
      <c r="Q140" s="69">
        <f t="shared" si="59"/>
        <v>0</v>
      </c>
      <c r="R140" s="69">
        <f t="shared" si="59"/>
        <v>0</v>
      </c>
      <c r="S140" s="63">
        <f>SUM(S139+S137+S134+S132+S130)</f>
        <v>27</v>
      </c>
      <c r="T140" s="63">
        <f t="shared" si="59"/>
        <v>27</v>
      </c>
      <c r="U140" s="63">
        <f t="shared" si="59"/>
        <v>0</v>
      </c>
      <c r="V140" s="63">
        <f t="shared" si="59"/>
        <v>0</v>
      </c>
      <c r="W140" s="63">
        <f>SUM(W139+W137+W134+W132+W130)</f>
        <v>42.5</v>
      </c>
      <c r="X140" s="63">
        <f>SUM(X139+X137+X134+X132+X130)</f>
        <v>42.5</v>
      </c>
      <c r="Y140" s="100" t="s">
        <v>20</v>
      </c>
      <c r="Z140" s="101"/>
      <c r="AA140" s="101"/>
      <c r="AB140" s="102"/>
    </row>
    <row r="141" spans="1:28" ht="45.2" customHeight="1" thickBot="1" x14ac:dyDescent="0.3">
      <c r="A141" s="5">
        <v>2</v>
      </c>
      <c r="B141" s="6">
        <v>2</v>
      </c>
      <c r="C141" s="6">
        <v>3</v>
      </c>
      <c r="D141" s="7">
        <v>3</v>
      </c>
      <c r="E141" s="103" t="s">
        <v>77</v>
      </c>
      <c r="F141" s="104"/>
      <c r="G141" s="104"/>
      <c r="H141" s="104"/>
      <c r="I141" s="104"/>
      <c r="J141" s="105"/>
      <c r="K141" s="68">
        <f>SUM(K140+K128+K116)</f>
        <v>206.3</v>
      </c>
      <c r="L141" s="68">
        <f t="shared" ref="L141:X141" si="60">SUM(L140+L128+L116)</f>
        <v>117.8</v>
      </c>
      <c r="M141" s="68">
        <f t="shared" si="60"/>
        <v>0</v>
      </c>
      <c r="N141" s="68">
        <f t="shared" si="60"/>
        <v>88.5</v>
      </c>
      <c r="O141" s="68">
        <f t="shared" si="60"/>
        <v>126.9</v>
      </c>
      <c r="P141" s="68">
        <f t="shared" si="60"/>
        <v>61.4</v>
      </c>
      <c r="Q141" s="68">
        <f t="shared" si="60"/>
        <v>0</v>
      </c>
      <c r="R141" s="68">
        <f t="shared" si="60"/>
        <v>65.5</v>
      </c>
      <c r="S141" s="68">
        <f>SUM(S140+S128+S116)</f>
        <v>65.7</v>
      </c>
      <c r="T141" s="68">
        <f t="shared" si="60"/>
        <v>31.400000000000002</v>
      </c>
      <c r="U141" s="68">
        <f t="shared" si="60"/>
        <v>0</v>
      </c>
      <c r="V141" s="68">
        <f t="shared" si="60"/>
        <v>34.299999999999997</v>
      </c>
      <c r="W141" s="68">
        <f>SUM(W140+W128+W116)</f>
        <v>260.5</v>
      </c>
      <c r="X141" s="68">
        <f t="shared" si="60"/>
        <v>455</v>
      </c>
      <c r="Y141" s="106" t="s">
        <v>20</v>
      </c>
      <c r="Z141" s="107"/>
      <c r="AA141" s="107"/>
      <c r="AB141" s="108"/>
    </row>
    <row r="142" spans="1:28" ht="45.2" customHeight="1" thickBot="1" x14ac:dyDescent="0.3">
      <c r="A142" s="5">
        <v>2</v>
      </c>
      <c r="B142" s="6">
        <v>2</v>
      </c>
      <c r="C142" s="6">
        <v>3</v>
      </c>
      <c r="D142" s="109" t="s">
        <v>83</v>
      </c>
      <c r="E142" s="110"/>
      <c r="F142" s="110"/>
      <c r="G142" s="110"/>
      <c r="H142" s="110"/>
      <c r="I142" s="110"/>
      <c r="J142" s="111"/>
      <c r="K142" s="59">
        <f>SUM(K141)</f>
        <v>206.3</v>
      </c>
      <c r="L142" s="59">
        <f t="shared" ref="L142:X142" si="61">SUM(L141)</f>
        <v>117.8</v>
      </c>
      <c r="M142" s="59">
        <f t="shared" si="61"/>
        <v>0</v>
      </c>
      <c r="N142" s="59">
        <f t="shared" si="61"/>
        <v>88.5</v>
      </c>
      <c r="O142" s="59">
        <f t="shared" si="61"/>
        <v>126.9</v>
      </c>
      <c r="P142" s="59">
        <f t="shared" si="61"/>
        <v>61.4</v>
      </c>
      <c r="Q142" s="59">
        <f t="shared" si="61"/>
        <v>0</v>
      </c>
      <c r="R142" s="59">
        <f t="shared" si="61"/>
        <v>65.5</v>
      </c>
      <c r="S142" s="59">
        <f t="shared" si="61"/>
        <v>65.7</v>
      </c>
      <c r="T142" s="59">
        <f t="shared" si="61"/>
        <v>31.400000000000002</v>
      </c>
      <c r="U142" s="59">
        <f t="shared" si="61"/>
        <v>0</v>
      </c>
      <c r="V142" s="59">
        <f t="shared" si="61"/>
        <v>34.299999999999997</v>
      </c>
      <c r="W142" s="59">
        <f t="shared" si="61"/>
        <v>260.5</v>
      </c>
      <c r="X142" s="59">
        <f t="shared" si="61"/>
        <v>455</v>
      </c>
      <c r="Y142" s="109" t="s">
        <v>20</v>
      </c>
      <c r="Z142" s="110"/>
      <c r="AA142" s="110"/>
      <c r="AB142" s="111"/>
    </row>
    <row r="143" spans="1:28" ht="45.2" customHeight="1" x14ac:dyDescent="0.25">
      <c r="A143" s="5">
        <v>2</v>
      </c>
      <c r="B143" s="82" t="s">
        <v>137</v>
      </c>
      <c r="C143" s="83"/>
      <c r="D143" s="83"/>
      <c r="E143" s="83"/>
      <c r="F143" s="83"/>
      <c r="G143" s="83"/>
      <c r="H143" s="83"/>
      <c r="I143" s="83"/>
      <c r="J143" s="84"/>
      <c r="K143" s="70">
        <f>SUM(K142+K95)</f>
        <v>2541.5</v>
      </c>
      <c r="L143" s="70">
        <f t="shared" ref="L143:X143" si="62">SUM(L142+L95)</f>
        <v>2303.4</v>
      </c>
      <c r="M143" s="70">
        <f t="shared" si="62"/>
        <v>1240.6000000000001</v>
      </c>
      <c r="N143" s="70">
        <f t="shared" si="62"/>
        <v>259.7</v>
      </c>
      <c r="O143" s="70">
        <f t="shared" si="62"/>
        <v>2994.7999999999997</v>
      </c>
      <c r="P143" s="70">
        <f t="shared" si="62"/>
        <v>2629.2999999999997</v>
      </c>
      <c r="Q143" s="70">
        <f t="shared" si="62"/>
        <v>1715.6000000000001</v>
      </c>
      <c r="R143" s="70">
        <f t="shared" si="62"/>
        <v>365.5</v>
      </c>
      <c r="S143" s="70">
        <f>SUM(S142+S95)</f>
        <v>2503.4999999999995</v>
      </c>
      <c r="T143" s="70">
        <f t="shared" si="62"/>
        <v>2360.3999999999996</v>
      </c>
      <c r="U143" s="70">
        <f t="shared" si="62"/>
        <v>1533.7</v>
      </c>
      <c r="V143" s="70">
        <f t="shared" si="62"/>
        <v>143.1</v>
      </c>
      <c r="W143" s="70">
        <f>SUM(W142+W95)</f>
        <v>2771.4</v>
      </c>
      <c r="X143" s="70">
        <f t="shared" si="62"/>
        <v>3045.2000000000003</v>
      </c>
      <c r="Y143" s="82" t="s">
        <v>20</v>
      </c>
      <c r="Z143" s="83"/>
      <c r="AA143" s="83"/>
      <c r="AB143" s="84"/>
    </row>
    <row r="144" spans="1:28" ht="30" customHeight="1" x14ac:dyDescent="0.25"/>
    <row r="145" spans="1:24" ht="30" customHeight="1" x14ac:dyDescent="0.25">
      <c r="A145" s="94" t="s">
        <v>138</v>
      </c>
      <c r="B145" s="95"/>
      <c r="C145" s="95"/>
      <c r="D145" s="95"/>
      <c r="E145" s="95"/>
      <c r="F145" s="95"/>
      <c r="G145" s="95"/>
      <c r="H145" s="95"/>
      <c r="I145" s="95"/>
      <c r="J145" s="95"/>
      <c r="K145" s="95"/>
      <c r="L145" s="95"/>
      <c r="M145" s="95"/>
      <c r="N145" s="95"/>
      <c r="O145" s="95"/>
      <c r="P145" s="95"/>
      <c r="Q145" s="95"/>
      <c r="R145" s="95"/>
      <c r="S145" s="95"/>
      <c r="T145" s="95"/>
      <c r="U145" s="95"/>
      <c r="V145" s="95"/>
      <c r="W145" s="95"/>
      <c r="X145" s="96"/>
    </row>
    <row r="146" spans="1:24" ht="117.2" customHeight="1" x14ac:dyDescent="0.25">
      <c r="A146" s="94" t="s">
        <v>139</v>
      </c>
      <c r="B146" s="95"/>
      <c r="C146" s="95"/>
      <c r="D146" s="95"/>
      <c r="E146" s="95"/>
      <c r="F146" s="95"/>
      <c r="G146" s="95"/>
      <c r="H146" s="95"/>
      <c r="I146" s="95"/>
      <c r="J146" s="96"/>
      <c r="K146" s="94" t="s">
        <v>160</v>
      </c>
      <c r="L146" s="95"/>
      <c r="M146" s="95"/>
      <c r="N146" s="96"/>
      <c r="O146" s="94" t="s">
        <v>161</v>
      </c>
      <c r="P146" s="95"/>
      <c r="Q146" s="95"/>
      <c r="R146" s="96"/>
      <c r="S146" s="94" t="s">
        <v>162</v>
      </c>
      <c r="T146" s="95"/>
      <c r="U146" s="95"/>
      <c r="V146" s="96"/>
      <c r="W146" s="9" t="s">
        <v>140</v>
      </c>
      <c r="X146" s="9" t="s">
        <v>163</v>
      </c>
    </row>
    <row r="147" spans="1:24" ht="30" customHeight="1" x14ac:dyDescent="0.25">
      <c r="A147" s="82" t="s">
        <v>141</v>
      </c>
      <c r="B147" s="83"/>
      <c r="C147" s="83"/>
      <c r="D147" s="83"/>
      <c r="E147" s="83"/>
      <c r="F147" s="83"/>
      <c r="G147" s="83"/>
      <c r="H147" s="83"/>
      <c r="I147" s="83"/>
      <c r="J147" s="84"/>
      <c r="K147" s="85">
        <f>SUM(K148+K149+K150+K151)</f>
        <v>2532.8000000000002</v>
      </c>
      <c r="L147" s="86"/>
      <c r="M147" s="86"/>
      <c r="N147" s="87"/>
      <c r="O147" s="85">
        <f>SUM(O148:R151)</f>
        <v>2955.5600000000004</v>
      </c>
      <c r="P147" s="86"/>
      <c r="Q147" s="86"/>
      <c r="R147" s="87"/>
      <c r="S147" s="85">
        <f>SUM(S148:V151)</f>
        <v>2497.6999999999998</v>
      </c>
      <c r="T147" s="86"/>
      <c r="U147" s="86"/>
      <c r="V147" s="87"/>
      <c r="W147" s="70">
        <f>SUM(W148:W151)</f>
        <v>2750.1</v>
      </c>
      <c r="X147" s="70">
        <f>SUM(X148:X151)</f>
        <v>3019.1</v>
      </c>
    </row>
    <row r="148" spans="1:24" ht="30" customHeight="1" x14ac:dyDescent="0.25">
      <c r="A148" s="88" t="s">
        <v>144</v>
      </c>
      <c r="B148" s="89"/>
      <c r="C148" s="89"/>
      <c r="D148" s="89"/>
      <c r="E148" s="89"/>
      <c r="F148" s="89"/>
      <c r="G148" s="89"/>
      <c r="H148" s="89"/>
      <c r="I148" s="89"/>
      <c r="J148" s="90"/>
      <c r="K148" s="91">
        <f>SUM(K61+K53+K45+K37)</f>
        <v>38</v>
      </c>
      <c r="L148" s="92"/>
      <c r="M148" s="92"/>
      <c r="N148" s="93"/>
      <c r="O148" s="91">
        <f>SUM(O61+O53+O45+O37)</f>
        <v>0</v>
      </c>
      <c r="P148" s="92"/>
      <c r="Q148" s="92"/>
      <c r="R148" s="93"/>
      <c r="S148" s="91">
        <f>SUM(S61+S53+S45+S37)</f>
        <v>0</v>
      </c>
      <c r="T148" s="92"/>
      <c r="U148" s="92"/>
      <c r="V148" s="93"/>
      <c r="W148" s="71">
        <v>0</v>
      </c>
      <c r="X148" s="71">
        <v>0</v>
      </c>
    </row>
    <row r="149" spans="1:24" ht="30" customHeight="1" x14ac:dyDescent="0.25">
      <c r="A149" s="88" t="s">
        <v>145</v>
      </c>
      <c r="B149" s="89"/>
      <c r="C149" s="89"/>
      <c r="D149" s="89"/>
      <c r="E149" s="89"/>
      <c r="F149" s="89"/>
      <c r="G149" s="89"/>
      <c r="H149" s="89"/>
      <c r="I149" s="89"/>
      <c r="J149" s="90"/>
      <c r="K149" s="91">
        <f>SUM(K138+K135+K133+K131+K129+K126+K124+K122+K119+K117+K107+K103+K105+K110+K113+K100+K98+K90+K76+K74+K71+K58+K50+K42+K34+K29+K25+K22+K14+K10+K85+K67+K16)</f>
        <v>1984</v>
      </c>
      <c r="L149" s="92"/>
      <c r="M149" s="92"/>
      <c r="N149" s="93"/>
      <c r="O149" s="91">
        <f>SUM(O138+O135+O133+O131+O129+O126+O124+O122+O119+O117+O113+O110+O107+O105+O103+O100+O98+O90+O76+O74+O71+O58+O50+O42+O34+O29+O25+O22+O16+O14+O10+O85+O67+O19)</f>
        <v>2428.36</v>
      </c>
      <c r="P149" s="92"/>
      <c r="Q149" s="92"/>
      <c r="R149" s="93"/>
      <c r="S149" s="91">
        <f>SUM(S138+S135+S133+S131+S129+S126+S124+S122+S119+S117+S113+S110+S107+S105+S103+S100+S98+S90+S76+S74+S71+S58+S50+S42+S34+S29+S25+S22+S16+S14+S10+S85+S67+S19)</f>
        <v>1858.6</v>
      </c>
      <c r="T149" s="92"/>
      <c r="U149" s="92"/>
      <c r="V149" s="93"/>
      <c r="W149" s="71">
        <f>SUM(W138+W135+W133+W131+W129+W124+W119+W117+W113+W110+W107+W105+W103+W100+W98+W90+W76+W74+W71+W58+W50+W42+W34+W29+W25+W22+W16+W14+W10+W85+W67+W19)</f>
        <v>2250.1</v>
      </c>
      <c r="X149" s="71">
        <f>SUM(X138+X135+X133+X131+X129+X124+X119+X117+X113+X110+X107+X105+X103+X100+X98+X90+X76+X74+X71+X58+X50+X42+X34+X29+X25+X22+X16+X14+X10+X85+X67)</f>
        <v>2518.1</v>
      </c>
    </row>
    <row r="150" spans="1:24" ht="30" customHeight="1" x14ac:dyDescent="0.25">
      <c r="A150" s="88" t="s">
        <v>150</v>
      </c>
      <c r="B150" s="89"/>
      <c r="C150" s="89"/>
      <c r="D150" s="89"/>
      <c r="E150" s="89"/>
      <c r="F150" s="89"/>
      <c r="G150" s="89"/>
      <c r="H150" s="89"/>
      <c r="I150" s="89"/>
      <c r="J150" s="90"/>
      <c r="K150" s="91">
        <f>SUM(K60+K52+K44+K36+K26)</f>
        <v>146.9</v>
      </c>
      <c r="L150" s="92"/>
      <c r="M150" s="92"/>
      <c r="N150" s="93"/>
      <c r="O150" s="91">
        <f>SUM(O60+O52+O44+O36+O26)</f>
        <v>145.9</v>
      </c>
      <c r="P150" s="92"/>
      <c r="Q150" s="92"/>
      <c r="R150" s="93"/>
      <c r="S150" s="91">
        <f>SUM(S60+S52+S44+S36+S26)</f>
        <v>243.89999999999998</v>
      </c>
      <c r="T150" s="92"/>
      <c r="U150" s="92"/>
      <c r="V150" s="93"/>
      <c r="W150" s="71">
        <f>SUM(W60+W52+W44+W36)</f>
        <v>171</v>
      </c>
      <c r="X150" s="71">
        <f>SUM(X60+X52+X44+X36)</f>
        <v>172.5</v>
      </c>
    </row>
    <row r="151" spans="1:24" ht="30" customHeight="1" x14ac:dyDescent="0.25">
      <c r="A151" s="88" t="s">
        <v>146</v>
      </c>
      <c r="B151" s="89"/>
      <c r="C151" s="89"/>
      <c r="D151" s="89"/>
      <c r="E151" s="89"/>
      <c r="F151" s="89"/>
      <c r="G151" s="89"/>
      <c r="H151" s="89"/>
      <c r="I151" s="89"/>
      <c r="J151" s="90"/>
      <c r="K151" s="91">
        <f>SUM(K84+K79+K64+K59+K51+K43+K35+K82)</f>
        <v>363.9</v>
      </c>
      <c r="L151" s="92"/>
      <c r="M151" s="92"/>
      <c r="N151" s="93"/>
      <c r="O151" s="91">
        <f>SUM(O84+O82+O79+O64+O59+O51+O43+O35)</f>
        <v>381.3</v>
      </c>
      <c r="P151" s="92"/>
      <c r="Q151" s="92"/>
      <c r="R151" s="93"/>
      <c r="S151" s="91">
        <f>SUM(S84+S82+S79+S64+S59+S51+S43+S35)</f>
        <v>395.2</v>
      </c>
      <c r="T151" s="92"/>
      <c r="U151" s="92"/>
      <c r="V151" s="93"/>
      <c r="W151" s="71">
        <f>SUM(W84+W82+W79+W64+W59+W51+W43+W35)</f>
        <v>329</v>
      </c>
      <c r="X151" s="71">
        <f>SUM(X84+X82+X79+X64+X59+X51+X43+X35)</f>
        <v>328.5</v>
      </c>
    </row>
    <row r="152" spans="1:24" ht="30" customHeight="1" x14ac:dyDescent="0.25">
      <c r="A152" s="82" t="s">
        <v>142</v>
      </c>
      <c r="B152" s="83"/>
      <c r="C152" s="83"/>
      <c r="D152" s="83"/>
      <c r="E152" s="83"/>
      <c r="F152" s="83"/>
      <c r="G152" s="83"/>
      <c r="H152" s="83"/>
      <c r="I152" s="83"/>
      <c r="J152" s="84"/>
      <c r="K152" s="85">
        <f>SUM(K153:N155)</f>
        <v>8.6999999999999993</v>
      </c>
      <c r="L152" s="86"/>
      <c r="M152" s="86"/>
      <c r="N152" s="87"/>
      <c r="O152" s="85">
        <f>SUM(O153:R155)</f>
        <v>39.24</v>
      </c>
      <c r="P152" s="86"/>
      <c r="Q152" s="86"/>
      <c r="R152" s="87"/>
      <c r="S152" s="85">
        <f>SUM(S153:V155)</f>
        <v>5.8</v>
      </c>
      <c r="T152" s="86"/>
      <c r="U152" s="86"/>
      <c r="V152" s="87"/>
      <c r="W152" s="70">
        <f>SUM(W153:W155)</f>
        <v>21.3</v>
      </c>
      <c r="X152" s="70">
        <f>SUM(X153:X155)</f>
        <v>26.1</v>
      </c>
    </row>
    <row r="153" spans="1:24" ht="30" customHeight="1" x14ac:dyDescent="0.25">
      <c r="A153" s="88" t="s">
        <v>147</v>
      </c>
      <c r="B153" s="89"/>
      <c r="C153" s="89"/>
      <c r="D153" s="89"/>
      <c r="E153" s="89"/>
      <c r="F153" s="89"/>
      <c r="G153" s="89"/>
      <c r="H153" s="89"/>
      <c r="I153" s="89"/>
      <c r="J153" s="90"/>
      <c r="K153" s="91">
        <f>SUM(K78+K56+K48+K40+K32+K13+K18)</f>
        <v>5.0999999999999996</v>
      </c>
      <c r="L153" s="92"/>
      <c r="M153" s="92"/>
      <c r="N153" s="93"/>
      <c r="O153" s="91">
        <f>SUM(O78+O56+O48+O40+O32+O18)</f>
        <v>27.14</v>
      </c>
      <c r="P153" s="92"/>
      <c r="Q153" s="92"/>
      <c r="R153" s="93"/>
      <c r="S153" s="91">
        <f>SUM(S78+S56+S48+S40+S32+S18)</f>
        <v>5.8</v>
      </c>
      <c r="T153" s="92"/>
      <c r="U153" s="92"/>
      <c r="V153" s="93"/>
      <c r="W153" s="71">
        <f>SUM(W78+W56+W48+W40+W32+W18)</f>
        <v>5.5</v>
      </c>
      <c r="X153" s="71">
        <f>SUM(X78+X56+X48+X40+X32+X18)</f>
        <v>5.3</v>
      </c>
    </row>
    <row r="154" spans="1:24" ht="30" customHeight="1" x14ac:dyDescent="0.25">
      <c r="A154" s="88" t="s">
        <v>148</v>
      </c>
      <c r="B154" s="89"/>
      <c r="C154" s="89"/>
      <c r="D154" s="89"/>
      <c r="E154" s="89"/>
      <c r="F154" s="89"/>
      <c r="G154" s="89"/>
      <c r="H154" s="89"/>
      <c r="I154" s="89"/>
      <c r="J154" s="90"/>
      <c r="K154" s="91">
        <f>SUM(K57+K49+K41+K33)</f>
        <v>0</v>
      </c>
      <c r="L154" s="92"/>
      <c r="M154" s="92"/>
      <c r="N154" s="93"/>
      <c r="O154" s="91">
        <f>SUM(O57+O49+O41+O33)</f>
        <v>2.6</v>
      </c>
      <c r="P154" s="92"/>
      <c r="Q154" s="92"/>
      <c r="R154" s="93"/>
      <c r="S154" s="91">
        <f>SUM(S57+S49+S41+S33)</f>
        <v>0</v>
      </c>
      <c r="T154" s="92"/>
      <c r="U154" s="92"/>
      <c r="V154" s="93"/>
      <c r="W154" s="71">
        <f>SUM(W57+W49+W41+W33)</f>
        <v>1.2</v>
      </c>
      <c r="X154" s="71">
        <f>SUM(X57+X49+X41+X33)</f>
        <v>1.2</v>
      </c>
    </row>
    <row r="155" spans="1:24" ht="30" customHeight="1" x14ac:dyDescent="0.25">
      <c r="A155" s="88" t="s">
        <v>149</v>
      </c>
      <c r="B155" s="89"/>
      <c r="C155" s="89"/>
      <c r="D155" s="89"/>
      <c r="E155" s="89"/>
      <c r="F155" s="89"/>
      <c r="G155" s="89"/>
      <c r="H155" s="89"/>
      <c r="I155" s="89"/>
      <c r="J155" s="90"/>
      <c r="K155" s="91">
        <f>SUM(K136+K120+K91+K80+K62+K54+K46+K38+K27)</f>
        <v>3.6</v>
      </c>
      <c r="L155" s="92"/>
      <c r="M155" s="92"/>
      <c r="N155" s="93"/>
      <c r="O155" s="91">
        <f>SUM(O136+O120+O91+O80+O62+O54+O46+O38+O27)</f>
        <v>9.5</v>
      </c>
      <c r="P155" s="92"/>
      <c r="Q155" s="92"/>
      <c r="R155" s="93"/>
      <c r="S155" s="91">
        <f>SUM(S136+S120+S91+S80+S62+S54+S46+S38)</f>
        <v>0</v>
      </c>
      <c r="T155" s="92"/>
      <c r="U155" s="92"/>
      <c r="V155" s="93"/>
      <c r="W155" s="71">
        <f>SUM(W136+W120+W91+W80+W62+W54+W46+W38+W27)</f>
        <v>14.6</v>
      </c>
      <c r="X155" s="71">
        <f>SUM(X136+X120+X91+X80+X62+X54+X46+X38)</f>
        <v>19.600000000000001</v>
      </c>
    </row>
    <row r="156" spans="1:24" ht="30" customHeight="1" x14ac:dyDescent="0.25">
      <c r="A156" s="82" t="s">
        <v>143</v>
      </c>
      <c r="B156" s="83"/>
      <c r="C156" s="83"/>
      <c r="D156" s="83"/>
      <c r="E156" s="83"/>
      <c r="F156" s="83"/>
      <c r="G156" s="83"/>
      <c r="H156" s="83"/>
      <c r="I156" s="83"/>
      <c r="J156" s="84"/>
      <c r="K156" s="85">
        <f>SUM(K152+K147)</f>
        <v>2541.5</v>
      </c>
      <c r="L156" s="86"/>
      <c r="M156" s="86"/>
      <c r="N156" s="87"/>
      <c r="O156" s="85">
        <f>SUM(O152+O147)</f>
        <v>2994.8</v>
      </c>
      <c r="P156" s="86"/>
      <c r="Q156" s="86"/>
      <c r="R156" s="87"/>
      <c r="S156" s="85">
        <f>SUM(S152+S147)</f>
        <v>2503.5</v>
      </c>
      <c r="T156" s="86"/>
      <c r="U156" s="86"/>
      <c r="V156" s="87"/>
      <c r="W156" s="70">
        <f>SUM(W152+W147)</f>
        <v>2771.4</v>
      </c>
      <c r="X156" s="70">
        <f>SUM(X152+X147)</f>
        <v>3045.2</v>
      </c>
    </row>
  </sheetData>
  <mergeCells count="461">
    <mergeCell ref="K10:K11"/>
    <mergeCell ref="L10:L11"/>
    <mergeCell ref="U10:U11"/>
    <mergeCell ref="V10:V11"/>
    <mergeCell ref="A5:A7"/>
    <mergeCell ref="B5:B7"/>
    <mergeCell ref="C5:C7"/>
    <mergeCell ref="D5:D7"/>
    <mergeCell ref="E5:E7"/>
    <mergeCell ref="F5:F7"/>
    <mergeCell ref="G5:G7"/>
    <mergeCell ref="AB18:AB19"/>
    <mergeCell ref="I18:I20"/>
    <mergeCell ref="H18:H20"/>
    <mergeCell ref="G18:G20"/>
    <mergeCell ref="Y18:Y19"/>
    <mergeCell ref="Z18:Z19"/>
    <mergeCell ref="AA18:AA19"/>
    <mergeCell ref="F8:AB8"/>
    <mergeCell ref="F9:AB9"/>
    <mergeCell ref="X10:X11"/>
    <mergeCell ref="M10:M11"/>
    <mergeCell ref="N10:N11"/>
    <mergeCell ref="O10:O11"/>
    <mergeCell ref="P10:P11"/>
    <mergeCell ref="Q10:Q11"/>
    <mergeCell ref="Y17:AB17"/>
    <mergeCell ref="G10:G12"/>
    <mergeCell ref="W10:W11"/>
    <mergeCell ref="S10:S11"/>
    <mergeCell ref="T10:T11"/>
    <mergeCell ref="R10:R11"/>
    <mergeCell ref="H10:H12"/>
    <mergeCell ref="I10:I12"/>
    <mergeCell ref="J10:J11"/>
    <mergeCell ref="Y6:Y7"/>
    <mergeCell ref="Z6:AB6"/>
    <mergeCell ref="H5:H7"/>
    <mergeCell ref="I5:I7"/>
    <mergeCell ref="J5:J7"/>
    <mergeCell ref="K5:N5"/>
    <mergeCell ref="O5:R5"/>
    <mergeCell ref="S5:V5"/>
    <mergeCell ref="T6:U6"/>
    <mergeCell ref="V6:V7"/>
    <mergeCell ref="W5:W7"/>
    <mergeCell ref="X5:X7"/>
    <mergeCell ref="Y5:AB5"/>
    <mergeCell ref="O6:O7"/>
    <mergeCell ref="K6:K7"/>
    <mergeCell ref="L6:M6"/>
    <mergeCell ref="N6:N7"/>
    <mergeCell ref="P6:Q6"/>
    <mergeCell ref="R6:R7"/>
    <mergeCell ref="S6:S7"/>
    <mergeCell ref="G21:J21"/>
    <mergeCell ref="Y21:AB21"/>
    <mergeCell ref="A22:A24"/>
    <mergeCell ref="B22:B24"/>
    <mergeCell ref="C22:C24"/>
    <mergeCell ref="D22:D24"/>
    <mergeCell ref="E22:E24"/>
    <mergeCell ref="F22:F24"/>
    <mergeCell ref="G22:G23"/>
    <mergeCell ref="H22:H23"/>
    <mergeCell ref="A10:A21"/>
    <mergeCell ref="B10:B21"/>
    <mergeCell ref="C10:C21"/>
    <mergeCell ref="D10:D21"/>
    <mergeCell ref="E10:E21"/>
    <mergeCell ref="F10:F21"/>
    <mergeCell ref="Y12:AB12"/>
    <mergeCell ref="G13:G15"/>
    <mergeCell ref="H13:H15"/>
    <mergeCell ref="I13:I15"/>
    <mergeCell ref="Y15:AB15"/>
    <mergeCell ref="G16:G17"/>
    <mergeCell ref="H16:H17"/>
    <mergeCell ref="I16:I17"/>
    <mergeCell ref="G25:G28"/>
    <mergeCell ref="H25:H28"/>
    <mergeCell ref="I25:I28"/>
    <mergeCell ref="Y28:AB28"/>
    <mergeCell ref="G29:G30"/>
    <mergeCell ref="H29:H30"/>
    <mergeCell ref="I29:I30"/>
    <mergeCell ref="Y30:AB30"/>
    <mergeCell ref="I22:I23"/>
    <mergeCell ref="Y23:AB23"/>
    <mergeCell ref="G24:J24"/>
    <mergeCell ref="Y24:AB24"/>
    <mergeCell ref="I32:I39"/>
    <mergeCell ref="Y32:Y38"/>
    <mergeCell ref="Z32:Z38"/>
    <mergeCell ref="AA32:AA38"/>
    <mergeCell ref="AB32:AB38"/>
    <mergeCell ref="Y39:AB39"/>
    <mergeCell ref="G31:J31"/>
    <mergeCell ref="Y31:AB31"/>
    <mergeCell ref="A32:A70"/>
    <mergeCell ref="B32:B70"/>
    <mergeCell ref="C32:C70"/>
    <mergeCell ref="D32:D70"/>
    <mergeCell ref="E32:E70"/>
    <mergeCell ref="F32:F70"/>
    <mergeCell ref="G32:G39"/>
    <mergeCell ref="H32:H39"/>
    <mergeCell ref="A25:A31"/>
    <mergeCell ref="B25:B31"/>
    <mergeCell ref="C25:C31"/>
    <mergeCell ref="D25:D31"/>
    <mergeCell ref="E25:E31"/>
    <mergeCell ref="F25:F31"/>
    <mergeCell ref="AB40:AB46"/>
    <mergeCell ref="Y47:AB47"/>
    <mergeCell ref="G48:G55"/>
    <mergeCell ref="H48:H55"/>
    <mergeCell ref="I48:I55"/>
    <mergeCell ref="Y48:Y54"/>
    <mergeCell ref="Z48:Z54"/>
    <mergeCell ref="AA48:AA54"/>
    <mergeCell ref="AB48:AB54"/>
    <mergeCell ref="Y55:AB55"/>
    <mergeCell ref="G40:G47"/>
    <mergeCell ref="H40:H47"/>
    <mergeCell ref="I40:I47"/>
    <mergeCell ref="Y40:Y46"/>
    <mergeCell ref="Z40:Z46"/>
    <mergeCell ref="AA40:AA46"/>
    <mergeCell ref="AB56:AB62"/>
    <mergeCell ref="Y63:AB63"/>
    <mergeCell ref="G64:G69"/>
    <mergeCell ref="H64:H69"/>
    <mergeCell ref="I64:I69"/>
    <mergeCell ref="G56:G63"/>
    <mergeCell ref="H56:H63"/>
    <mergeCell ref="I56:I63"/>
    <mergeCell ref="Y56:Y62"/>
    <mergeCell ref="Z56:Z62"/>
    <mergeCell ref="AA56:AA62"/>
    <mergeCell ref="Y69:AB69"/>
    <mergeCell ref="X64:X66"/>
    <mergeCell ref="K67:K68"/>
    <mergeCell ref="L67:L68"/>
    <mergeCell ref="M67:M68"/>
    <mergeCell ref="N67:N68"/>
    <mergeCell ref="O67:O68"/>
    <mergeCell ref="P67:P68"/>
    <mergeCell ref="Q67:Q68"/>
    <mergeCell ref="R67:R68"/>
    <mergeCell ref="S67:S68"/>
    <mergeCell ref="T67:T68"/>
    <mergeCell ref="U67:U68"/>
    <mergeCell ref="Y64:Y65"/>
    <mergeCell ref="Z64:Z65"/>
    <mergeCell ref="AA64:AA65"/>
    <mergeCell ref="AB64:AB65"/>
    <mergeCell ref="J64:J66"/>
    <mergeCell ref="K64:K66"/>
    <mergeCell ref="L64:L66"/>
    <mergeCell ref="M64:M66"/>
    <mergeCell ref="N64:N66"/>
    <mergeCell ref="O64:O66"/>
    <mergeCell ref="P64:P66"/>
    <mergeCell ref="Q64:Q66"/>
    <mergeCell ref="R64:R66"/>
    <mergeCell ref="S64:S66"/>
    <mergeCell ref="T64:T66"/>
    <mergeCell ref="U64:U66"/>
    <mergeCell ref="V64:V66"/>
    <mergeCell ref="W64:W66"/>
    <mergeCell ref="A71:A73"/>
    <mergeCell ref="B71:B73"/>
    <mergeCell ref="C71:C73"/>
    <mergeCell ref="D71:D73"/>
    <mergeCell ref="E71:E73"/>
    <mergeCell ref="F71:F73"/>
    <mergeCell ref="G70:J70"/>
    <mergeCell ref="Y70:AB70"/>
    <mergeCell ref="G71:G72"/>
    <mergeCell ref="H71:H72"/>
    <mergeCell ref="I71:I72"/>
    <mergeCell ref="Y72:AB72"/>
    <mergeCell ref="I74:I75"/>
    <mergeCell ref="Y75:AB75"/>
    <mergeCell ref="G76:G77"/>
    <mergeCell ref="H76:H77"/>
    <mergeCell ref="I76:I77"/>
    <mergeCell ref="Y77:AB77"/>
    <mergeCell ref="G73:J73"/>
    <mergeCell ref="Y73:AB73"/>
    <mergeCell ref="A74:A87"/>
    <mergeCell ref="B74:B87"/>
    <mergeCell ref="C74:C87"/>
    <mergeCell ref="D74:D87"/>
    <mergeCell ref="E74:E87"/>
    <mergeCell ref="F74:F87"/>
    <mergeCell ref="G74:G75"/>
    <mergeCell ref="H74:H75"/>
    <mergeCell ref="AB78:AB80"/>
    <mergeCell ref="Y81:AB81"/>
    <mergeCell ref="G84:G86"/>
    <mergeCell ref="H84:H86"/>
    <mergeCell ref="I84:I86"/>
    <mergeCell ref="Y86:AB86"/>
    <mergeCell ref="G78:G81"/>
    <mergeCell ref="H78:H81"/>
    <mergeCell ref="I78:I81"/>
    <mergeCell ref="Y78:Y80"/>
    <mergeCell ref="Z78:Z80"/>
    <mergeCell ref="AA78:AA80"/>
    <mergeCell ref="G87:J87"/>
    <mergeCell ref="Y87:AB87"/>
    <mergeCell ref="E88:J88"/>
    <mergeCell ref="Y88:AB88"/>
    <mergeCell ref="F89:AB89"/>
    <mergeCell ref="G82:G83"/>
    <mergeCell ref="H82:H83"/>
    <mergeCell ref="I82:I83"/>
    <mergeCell ref="Y83:AB83"/>
    <mergeCell ref="Y84:Y85"/>
    <mergeCell ref="Z84:Z85"/>
    <mergeCell ref="AA84:AA85"/>
    <mergeCell ref="AB84:AB85"/>
    <mergeCell ref="F96:AB96"/>
    <mergeCell ref="F90:F93"/>
    <mergeCell ref="G90:G92"/>
    <mergeCell ref="H90:H92"/>
    <mergeCell ref="I90:I92"/>
    <mergeCell ref="Y92:AB92"/>
    <mergeCell ref="G93:J93"/>
    <mergeCell ref="A90:A93"/>
    <mergeCell ref="B90:B93"/>
    <mergeCell ref="C90:C93"/>
    <mergeCell ref="D90:D93"/>
    <mergeCell ref="E90:E93"/>
    <mergeCell ref="Y93:AB93"/>
    <mergeCell ref="E94:J94"/>
    <mergeCell ref="Y94:AB94"/>
    <mergeCell ref="D95:J95"/>
    <mergeCell ref="Y95:AB95"/>
    <mergeCell ref="F97:AB97"/>
    <mergeCell ref="A98:A116"/>
    <mergeCell ref="B98:B116"/>
    <mergeCell ref="C98:C116"/>
    <mergeCell ref="D98:D116"/>
    <mergeCell ref="E98:E116"/>
    <mergeCell ref="F98:F116"/>
    <mergeCell ref="G98:G99"/>
    <mergeCell ref="H98:H99"/>
    <mergeCell ref="I98:I99"/>
    <mergeCell ref="Y99:AB99"/>
    <mergeCell ref="G100:G102"/>
    <mergeCell ref="H100:H102"/>
    <mergeCell ref="I100:I102"/>
    <mergeCell ref="J100:J101"/>
    <mergeCell ref="K100:K101"/>
    <mergeCell ref="L100:L101"/>
    <mergeCell ref="M100:M101"/>
    <mergeCell ref="N100:N101"/>
    <mergeCell ref="O100:O101"/>
    <mergeCell ref="V100:V101"/>
    <mergeCell ref="W100:W101"/>
    <mergeCell ref="X100:X101"/>
    <mergeCell ref="Y102:AB102"/>
    <mergeCell ref="G103:G104"/>
    <mergeCell ref="H103:H104"/>
    <mergeCell ref="I103:I104"/>
    <mergeCell ref="Y104:AB104"/>
    <mergeCell ref="P100:P101"/>
    <mergeCell ref="Q100:Q101"/>
    <mergeCell ref="R100:R101"/>
    <mergeCell ref="S100:S101"/>
    <mergeCell ref="T100:T101"/>
    <mergeCell ref="U100:U101"/>
    <mergeCell ref="G105:G106"/>
    <mergeCell ref="H105:H106"/>
    <mergeCell ref="I105:I106"/>
    <mergeCell ref="Y106:AB106"/>
    <mergeCell ref="G107:G109"/>
    <mergeCell ref="H107:H109"/>
    <mergeCell ref="I107:I109"/>
    <mergeCell ref="J107:J108"/>
    <mergeCell ref="K107:K108"/>
    <mergeCell ref="L107:L108"/>
    <mergeCell ref="S107:S108"/>
    <mergeCell ref="T107:T108"/>
    <mergeCell ref="U107:U108"/>
    <mergeCell ref="V107:V108"/>
    <mergeCell ref="W107:W108"/>
    <mergeCell ref="X107:X108"/>
    <mergeCell ref="M107:M108"/>
    <mergeCell ref="N107:N108"/>
    <mergeCell ref="O107:O108"/>
    <mergeCell ref="P107:P108"/>
    <mergeCell ref="Q107:Q108"/>
    <mergeCell ref="R107:R108"/>
    <mergeCell ref="Y109:AB109"/>
    <mergeCell ref="G110:G112"/>
    <mergeCell ref="H110:H112"/>
    <mergeCell ref="I110:I112"/>
    <mergeCell ref="J110:J111"/>
    <mergeCell ref="K110:K111"/>
    <mergeCell ref="L110:L111"/>
    <mergeCell ref="M110:M111"/>
    <mergeCell ref="N110:N111"/>
    <mergeCell ref="O110:O111"/>
    <mergeCell ref="V110:V111"/>
    <mergeCell ref="W110:W111"/>
    <mergeCell ref="X110:X111"/>
    <mergeCell ref="Y112:AB112"/>
    <mergeCell ref="G113:G115"/>
    <mergeCell ref="H113:H115"/>
    <mergeCell ref="I113:I115"/>
    <mergeCell ref="J113:J114"/>
    <mergeCell ref="K113:K114"/>
    <mergeCell ref="L113:L114"/>
    <mergeCell ref="P110:P111"/>
    <mergeCell ref="Q110:Q111"/>
    <mergeCell ref="R110:R111"/>
    <mergeCell ref="S110:S111"/>
    <mergeCell ref="T110:T111"/>
    <mergeCell ref="U110:U111"/>
    <mergeCell ref="S113:S114"/>
    <mergeCell ref="T113:T114"/>
    <mergeCell ref="U113:U114"/>
    <mergeCell ref="V113:V114"/>
    <mergeCell ref="W113:W114"/>
    <mergeCell ref="X113:X114"/>
    <mergeCell ref="M113:M114"/>
    <mergeCell ref="N113:N114"/>
    <mergeCell ref="O113:O114"/>
    <mergeCell ref="P113:P114"/>
    <mergeCell ref="Q113:Q114"/>
    <mergeCell ref="R113:R114"/>
    <mergeCell ref="Y115:AB115"/>
    <mergeCell ref="G116:J116"/>
    <mergeCell ref="Y116:AB116"/>
    <mergeCell ref="A117:A128"/>
    <mergeCell ref="B117:B128"/>
    <mergeCell ref="C117:C128"/>
    <mergeCell ref="D117:D128"/>
    <mergeCell ref="E117:E128"/>
    <mergeCell ref="F117:F128"/>
    <mergeCell ref="G117:G118"/>
    <mergeCell ref="H117:H118"/>
    <mergeCell ref="I117:I118"/>
    <mergeCell ref="Y118:AB118"/>
    <mergeCell ref="G119:G121"/>
    <mergeCell ref="H119:H121"/>
    <mergeCell ref="I119:I121"/>
    <mergeCell ref="Y119:Y120"/>
    <mergeCell ref="Z119:Z120"/>
    <mergeCell ref="AA119:AA120"/>
    <mergeCell ref="AB119:AB120"/>
    <mergeCell ref="Y121:AB121"/>
    <mergeCell ref="G122:G123"/>
    <mergeCell ref="H122:H123"/>
    <mergeCell ref="I122:I123"/>
    <mergeCell ref="Y123:AB123"/>
    <mergeCell ref="G124:G125"/>
    <mergeCell ref="H124:H125"/>
    <mergeCell ref="I124:I125"/>
    <mergeCell ref="Y125:AB125"/>
    <mergeCell ref="H133:H134"/>
    <mergeCell ref="I133:I134"/>
    <mergeCell ref="Y134:AB134"/>
    <mergeCell ref="G126:G127"/>
    <mergeCell ref="H126:H127"/>
    <mergeCell ref="I126:I127"/>
    <mergeCell ref="Y127:AB127"/>
    <mergeCell ref="G128:J128"/>
    <mergeCell ref="Y128:AB128"/>
    <mergeCell ref="B143:J143"/>
    <mergeCell ref="Y143:AB143"/>
    <mergeCell ref="A145:X145"/>
    <mergeCell ref="G129:G130"/>
    <mergeCell ref="H129:H130"/>
    <mergeCell ref="I129:I130"/>
    <mergeCell ref="Y130:AB130"/>
    <mergeCell ref="G131:G132"/>
    <mergeCell ref="H131:H132"/>
    <mergeCell ref="I131:I132"/>
    <mergeCell ref="Y132:AB132"/>
    <mergeCell ref="A129:A140"/>
    <mergeCell ref="B129:B140"/>
    <mergeCell ref="C129:C140"/>
    <mergeCell ref="D129:D140"/>
    <mergeCell ref="E129:E140"/>
    <mergeCell ref="F129:F140"/>
    <mergeCell ref="AB135:AB136"/>
    <mergeCell ref="Y137:AB137"/>
    <mergeCell ref="G138:G139"/>
    <mergeCell ref="H138:H139"/>
    <mergeCell ref="I138:I139"/>
    <mergeCell ref="Y139:AB139"/>
    <mergeCell ref="G133:G134"/>
    <mergeCell ref="G140:J140"/>
    <mergeCell ref="Y140:AB140"/>
    <mergeCell ref="E141:J141"/>
    <mergeCell ref="Y141:AB141"/>
    <mergeCell ref="D142:J142"/>
    <mergeCell ref="Y142:AB142"/>
    <mergeCell ref="G135:G137"/>
    <mergeCell ref="H135:H137"/>
    <mergeCell ref="I135:I137"/>
    <mergeCell ref="Y135:Y136"/>
    <mergeCell ref="Z135:Z136"/>
    <mergeCell ref="AA135:AA136"/>
    <mergeCell ref="A147:J147"/>
    <mergeCell ref="K147:N147"/>
    <mergeCell ref="O147:R147"/>
    <mergeCell ref="S147:V147"/>
    <mergeCell ref="A148:J148"/>
    <mergeCell ref="K148:N148"/>
    <mergeCell ref="O148:R148"/>
    <mergeCell ref="S148:V148"/>
    <mergeCell ref="A146:J146"/>
    <mergeCell ref="K146:N146"/>
    <mergeCell ref="O146:R146"/>
    <mergeCell ref="S146:V146"/>
    <mergeCell ref="A151:J151"/>
    <mergeCell ref="K151:N151"/>
    <mergeCell ref="O151:R151"/>
    <mergeCell ref="S151:V151"/>
    <mergeCell ref="A152:J152"/>
    <mergeCell ref="K152:N152"/>
    <mergeCell ref="O152:R152"/>
    <mergeCell ref="S152:V152"/>
    <mergeCell ref="A149:J149"/>
    <mergeCell ref="K149:N149"/>
    <mergeCell ref="O149:R149"/>
    <mergeCell ref="S149:V149"/>
    <mergeCell ref="A150:J150"/>
    <mergeCell ref="K150:N150"/>
    <mergeCell ref="O150:R150"/>
    <mergeCell ref="S150:V150"/>
    <mergeCell ref="W1:AB4"/>
    <mergeCell ref="A2:V2"/>
    <mergeCell ref="A3:V3"/>
    <mergeCell ref="A4:V4"/>
    <mergeCell ref="V67:V68"/>
    <mergeCell ref="W67:W68"/>
    <mergeCell ref="X67:X68"/>
    <mergeCell ref="J67:J68"/>
    <mergeCell ref="A156:J156"/>
    <mergeCell ref="K156:N156"/>
    <mergeCell ref="O156:R156"/>
    <mergeCell ref="S156:V156"/>
    <mergeCell ref="A155:J155"/>
    <mergeCell ref="K155:N155"/>
    <mergeCell ref="O155:R155"/>
    <mergeCell ref="S155:V155"/>
    <mergeCell ref="A153:J153"/>
    <mergeCell ref="K153:N153"/>
    <mergeCell ref="O153:R153"/>
    <mergeCell ref="S153:V153"/>
    <mergeCell ref="A154:J154"/>
    <mergeCell ref="K154:N154"/>
    <mergeCell ref="O154:R154"/>
    <mergeCell ref="S154:V154"/>
  </mergeCells>
  <pageMargins left="0.7" right="0.7" top="0.75" bottom="0.75" header="0.3" footer="0.3"/>
  <pageSetup paperSize="8" scale="3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8"/>
  <sheetViews>
    <sheetView topLeftCell="A16" workbookViewId="0">
      <selection activeCell="O1" sqref="O1:R4"/>
    </sheetView>
  </sheetViews>
  <sheetFormatPr defaultRowHeight="15" x14ac:dyDescent="0.25"/>
  <cols>
    <col min="2" max="2" width="16.140625" customWidth="1"/>
  </cols>
  <sheetData>
    <row r="1" spans="1:18" ht="15.95" customHeight="1" x14ac:dyDescent="0.25">
      <c r="O1" s="327" t="s">
        <v>320</v>
      </c>
      <c r="P1" s="328"/>
      <c r="Q1" s="328"/>
      <c r="R1" s="328"/>
    </row>
    <row r="2" spans="1:18" ht="18.75" x14ac:dyDescent="0.3">
      <c r="A2" s="332" t="s">
        <v>191</v>
      </c>
      <c r="B2" s="332"/>
      <c r="C2" s="332"/>
      <c r="D2" s="332"/>
      <c r="E2" s="332"/>
      <c r="F2" s="332"/>
      <c r="G2" s="332"/>
      <c r="H2" s="332"/>
      <c r="I2" s="332"/>
      <c r="J2" s="332"/>
      <c r="K2" s="332"/>
      <c r="L2" s="332"/>
      <c r="M2" s="332"/>
      <c r="N2" s="332"/>
      <c r="O2" s="328"/>
      <c r="P2" s="328"/>
      <c r="Q2" s="328"/>
      <c r="R2" s="328"/>
    </row>
    <row r="3" spans="1:18" x14ac:dyDescent="0.25">
      <c r="A3" s="331" t="s">
        <v>192</v>
      </c>
      <c r="B3" s="331"/>
      <c r="C3" s="331"/>
      <c r="D3" s="331"/>
      <c r="E3" s="331"/>
      <c r="F3" s="331"/>
      <c r="G3" s="331"/>
      <c r="H3" s="331"/>
      <c r="I3" s="331"/>
      <c r="J3" s="331"/>
      <c r="K3" s="331"/>
      <c r="L3" s="331"/>
      <c r="M3" s="331"/>
      <c r="N3" s="331"/>
      <c r="O3" s="328"/>
      <c r="P3" s="328"/>
      <c r="Q3" s="328"/>
      <c r="R3" s="328"/>
    </row>
    <row r="4" spans="1:18" ht="15.75" x14ac:dyDescent="0.25">
      <c r="A4" s="330" t="s">
        <v>193</v>
      </c>
      <c r="B4" s="330"/>
      <c r="C4" s="330"/>
      <c r="D4" s="330"/>
      <c r="E4" s="330"/>
      <c r="F4" s="330"/>
      <c r="G4" s="330"/>
      <c r="H4" s="330"/>
      <c r="I4" s="330"/>
      <c r="J4" s="330"/>
      <c r="K4" s="330"/>
      <c r="L4" s="330"/>
      <c r="M4" s="330"/>
      <c r="N4" s="330"/>
      <c r="O4" s="329"/>
      <c r="P4" s="329"/>
      <c r="Q4" s="329"/>
      <c r="R4" s="329"/>
    </row>
    <row r="5" spans="1:18" ht="16.5" thickBot="1" x14ac:dyDescent="0.3">
      <c r="A5" s="342" t="s">
        <v>194</v>
      </c>
      <c r="B5" s="343"/>
      <c r="C5" s="344" t="s">
        <v>18</v>
      </c>
      <c r="D5" s="345"/>
      <c r="E5" s="345"/>
      <c r="F5" s="345"/>
      <c r="G5" s="345"/>
      <c r="H5" s="345"/>
      <c r="I5" s="345"/>
      <c r="J5" s="345"/>
      <c r="K5" s="345"/>
      <c r="L5" s="345"/>
      <c r="M5" s="345"/>
      <c r="N5" s="345"/>
      <c r="O5" s="345"/>
      <c r="P5" s="345"/>
      <c r="Q5" s="345"/>
      <c r="R5" s="346"/>
    </row>
    <row r="6" spans="1:18" ht="16.5" thickBot="1" x14ac:dyDescent="0.3">
      <c r="A6" s="347" t="s">
        <v>195</v>
      </c>
      <c r="B6" s="348"/>
      <c r="C6" s="349" t="s">
        <v>196</v>
      </c>
      <c r="D6" s="350"/>
      <c r="E6" s="350"/>
      <c r="F6" s="350"/>
      <c r="G6" s="350"/>
      <c r="H6" s="350"/>
      <c r="I6" s="350"/>
      <c r="J6" s="350"/>
      <c r="K6" s="350"/>
      <c r="L6" s="350"/>
      <c r="M6" s="350"/>
      <c r="N6" s="350"/>
      <c r="O6" s="350"/>
      <c r="P6" s="350"/>
      <c r="Q6" s="350"/>
      <c r="R6" s="351"/>
    </row>
    <row r="7" spans="1:18" ht="15.75" x14ac:dyDescent="0.25">
      <c r="A7" s="333" t="s">
        <v>197</v>
      </c>
      <c r="B7" s="334"/>
      <c r="C7" s="252" t="s">
        <v>198</v>
      </c>
      <c r="D7" s="307"/>
      <c r="E7" s="307"/>
      <c r="F7" s="307"/>
      <c r="G7" s="307"/>
      <c r="H7" s="307"/>
      <c r="I7" s="307"/>
      <c r="J7" s="307"/>
      <c r="K7" s="307"/>
      <c r="L7" s="307"/>
      <c r="M7" s="307"/>
      <c r="N7" s="307"/>
      <c r="O7" s="307"/>
      <c r="P7" s="307"/>
      <c r="Q7" s="307"/>
      <c r="R7" s="339"/>
    </row>
    <row r="8" spans="1:18" ht="15.75" x14ac:dyDescent="0.25">
      <c r="A8" s="335"/>
      <c r="B8" s="336"/>
      <c r="C8" s="254" t="s">
        <v>199</v>
      </c>
      <c r="D8" s="209"/>
      <c r="E8" s="209"/>
      <c r="F8" s="209"/>
      <c r="G8" s="209"/>
      <c r="H8" s="209"/>
      <c r="I8" s="209"/>
      <c r="J8" s="209"/>
      <c r="K8" s="209"/>
      <c r="L8" s="209"/>
      <c r="M8" s="209"/>
      <c r="N8" s="209"/>
      <c r="O8" s="209"/>
      <c r="P8" s="209"/>
      <c r="Q8" s="209"/>
      <c r="R8" s="340"/>
    </row>
    <row r="9" spans="1:18" ht="15.75" x14ac:dyDescent="0.25">
      <c r="A9" s="335"/>
      <c r="B9" s="336"/>
      <c r="C9" s="254" t="s">
        <v>200</v>
      </c>
      <c r="D9" s="209"/>
      <c r="E9" s="209"/>
      <c r="F9" s="209"/>
      <c r="G9" s="209"/>
      <c r="H9" s="209"/>
      <c r="I9" s="209"/>
      <c r="J9" s="209"/>
      <c r="K9" s="209"/>
      <c r="L9" s="209"/>
      <c r="M9" s="209"/>
      <c r="N9" s="209"/>
      <c r="O9" s="209"/>
      <c r="P9" s="209"/>
      <c r="Q9" s="209"/>
      <c r="R9" s="340"/>
    </row>
    <row r="10" spans="1:18" ht="15.75" x14ac:dyDescent="0.25">
      <c r="A10" s="335"/>
      <c r="B10" s="336"/>
      <c r="C10" s="254" t="s">
        <v>201</v>
      </c>
      <c r="D10" s="209"/>
      <c r="E10" s="209"/>
      <c r="F10" s="209"/>
      <c r="G10" s="209"/>
      <c r="H10" s="209"/>
      <c r="I10" s="209"/>
      <c r="J10" s="209"/>
      <c r="K10" s="209"/>
      <c r="L10" s="209"/>
      <c r="M10" s="209"/>
      <c r="N10" s="209"/>
      <c r="O10" s="209"/>
      <c r="P10" s="209"/>
      <c r="Q10" s="209"/>
      <c r="R10" s="340"/>
    </row>
    <row r="11" spans="1:18" ht="15.75" x14ac:dyDescent="0.25">
      <c r="A11" s="335"/>
      <c r="B11" s="336"/>
      <c r="C11" s="254" t="s">
        <v>202</v>
      </c>
      <c r="D11" s="209"/>
      <c r="E11" s="209"/>
      <c r="F11" s="209"/>
      <c r="G11" s="209"/>
      <c r="H11" s="209"/>
      <c r="I11" s="209"/>
      <c r="J11" s="209"/>
      <c r="K11" s="209"/>
      <c r="L11" s="209"/>
      <c r="M11" s="209"/>
      <c r="N11" s="209"/>
      <c r="O11" s="209"/>
      <c r="P11" s="209"/>
      <c r="Q11" s="209"/>
      <c r="R11" s="340"/>
    </row>
    <row r="12" spans="1:18" ht="16.5" thickBot="1" x14ac:dyDescent="0.3">
      <c r="A12" s="337"/>
      <c r="B12" s="338"/>
      <c r="C12" s="255" t="s">
        <v>203</v>
      </c>
      <c r="D12" s="308"/>
      <c r="E12" s="308"/>
      <c r="F12" s="308"/>
      <c r="G12" s="308"/>
      <c r="H12" s="308"/>
      <c r="I12" s="308"/>
      <c r="J12" s="308"/>
      <c r="K12" s="308"/>
      <c r="L12" s="308"/>
      <c r="M12" s="308"/>
      <c r="N12" s="308"/>
      <c r="O12" s="308"/>
      <c r="P12" s="308"/>
      <c r="Q12" s="308"/>
      <c r="R12" s="341"/>
    </row>
    <row r="13" spans="1:18" ht="15.75" x14ac:dyDescent="0.25">
      <c r="A13" s="333" t="s">
        <v>204</v>
      </c>
      <c r="B13" s="334"/>
      <c r="C13" s="252" t="s">
        <v>205</v>
      </c>
      <c r="D13" s="307"/>
      <c r="E13" s="307"/>
      <c r="F13" s="307"/>
      <c r="G13" s="307"/>
      <c r="H13" s="307"/>
      <c r="I13" s="307"/>
      <c r="J13" s="307"/>
      <c r="K13" s="307"/>
      <c r="L13" s="307"/>
      <c r="M13" s="307"/>
      <c r="N13" s="307"/>
      <c r="O13" s="307"/>
      <c r="P13" s="307"/>
      <c r="Q13" s="307"/>
      <c r="R13" s="339"/>
    </row>
    <row r="14" spans="1:18" ht="15.75" x14ac:dyDescent="0.25">
      <c r="A14" s="335"/>
      <c r="B14" s="336"/>
      <c r="C14" s="254" t="s">
        <v>206</v>
      </c>
      <c r="D14" s="209"/>
      <c r="E14" s="209"/>
      <c r="F14" s="209"/>
      <c r="G14" s="209"/>
      <c r="H14" s="209"/>
      <c r="I14" s="209"/>
      <c r="J14" s="209"/>
      <c r="K14" s="209"/>
      <c r="L14" s="209"/>
      <c r="M14" s="209"/>
      <c r="N14" s="209"/>
      <c r="O14" s="209"/>
      <c r="P14" s="209"/>
      <c r="Q14" s="209"/>
      <c r="R14" s="340"/>
    </row>
    <row r="15" spans="1:18" ht="15.75" x14ac:dyDescent="0.25">
      <c r="A15" s="335"/>
      <c r="B15" s="336"/>
      <c r="C15" s="254" t="s">
        <v>207</v>
      </c>
      <c r="D15" s="209"/>
      <c r="E15" s="209"/>
      <c r="F15" s="209"/>
      <c r="G15" s="209"/>
      <c r="H15" s="209"/>
      <c r="I15" s="209"/>
      <c r="J15" s="209"/>
      <c r="K15" s="209"/>
      <c r="L15" s="209"/>
      <c r="M15" s="209"/>
      <c r="N15" s="209"/>
      <c r="O15" s="209"/>
      <c r="P15" s="209"/>
      <c r="Q15" s="209"/>
      <c r="R15" s="340"/>
    </row>
    <row r="16" spans="1:18" ht="15.75" x14ac:dyDescent="0.25">
      <c r="A16" s="335"/>
      <c r="B16" s="336"/>
      <c r="C16" s="254" t="s">
        <v>208</v>
      </c>
      <c r="D16" s="209"/>
      <c r="E16" s="209"/>
      <c r="F16" s="209"/>
      <c r="G16" s="209"/>
      <c r="H16" s="209"/>
      <c r="I16" s="209"/>
      <c r="J16" s="209"/>
      <c r="K16" s="209"/>
      <c r="L16" s="209"/>
      <c r="M16" s="209"/>
      <c r="N16" s="209"/>
      <c r="O16" s="209"/>
      <c r="P16" s="209"/>
      <c r="Q16" s="209"/>
      <c r="R16" s="340"/>
    </row>
    <row r="17" spans="1:18" ht="15.75" x14ac:dyDescent="0.25">
      <c r="A17" s="335"/>
      <c r="B17" s="336"/>
      <c r="C17" s="254" t="s">
        <v>200</v>
      </c>
      <c r="D17" s="209"/>
      <c r="E17" s="209"/>
      <c r="F17" s="209"/>
      <c r="G17" s="209"/>
      <c r="H17" s="209"/>
      <c r="I17" s="209"/>
      <c r="J17" s="209"/>
      <c r="K17" s="209"/>
      <c r="L17" s="209"/>
      <c r="M17" s="209"/>
      <c r="N17" s="209"/>
      <c r="O17" s="209"/>
      <c r="P17" s="209"/>
      <c r="Q17" s="209"/>
      <c r="R17" s="340"/>
    </row>
    <row r="18" spans="1:18" ht="15.75" x14ac:dyDescent="0.25">
      <c r="A18" s="335"/>
      <c r="B18" s="336"/>
      <c r="C18" s="254" t="s">
        <v>201</v>
      </c>
      <c r="D18" s="209"/>
      <c r="E18" s="209"/>
      <c r="F18" s="209"/>
      <c r="G18" s="209"/>
      <c r="H18" s="209"/>
      <c r="I18" s="209"/>
      <c r="J18" s="209"/>
      <c r="K18" s="209"/>
      <c r="L18" s="209"/>
      <c r="M18" s="209"/>
      <c r="N18" s="209"/>
      <c r="O18" s="209"/>
      <c r="P18" s="209"/>
      <c r="Q18" s="209"/>
      <c r="R18" s="340"/>
    </row>
    <row r="19" spans="1:18" ht="15.75" x14ac:dyDescent="0.25">
      <c r="A19" s="335"/>
      <c r="B19" s="336"/>
      <c r="C19" s="254" t="s">
        <v>202</v>
      </c>
      <c r="D19" s="209"/>
      <c r="E19" s="209"/>
      <c r="F19" s="209"/>
      <c r="G19" s="209"/>
      <c r="H19" s="209"/>
      <c r="I19" s="209"/>
      <c r="J19" s="209"/>
      <c r="K19" s="209"/>
      <c r="L19" s="209"/>
      <c r="M19" s="209"/>
      <c r="N19" s="209"/>
      <c r="O19" s="209"/>
      <c r="P19" s="209"/>
      <c r="Q19" s="209"/>
      <c r="R19" s="340"/>
    </row>
    <row r="20" spans="1:18" ht="16.5" thickBot="1" x14ac:dyDescent="0.3">
      <c r="A20" s="337"/>
      <c r="B20" s="338"/>
      <c r="C20" s="255" t="s">
        <v>203</v>
      </c>
      <c r="D20" s="308"/>
      <c r="E20" s="308"/>
      <c r="F20" s="308"/>
      <c r="G20" s="308"/>
      <c r="H20" s="308"/>
      <c r="I20" s="308"/>
      <c r="J20" s="308"/>
      <c r="K20" s="308"/>
      <c r="L20" s="308"/>
      <c r="M20" s="308"/>
      <c r="N20" s="308"/>
      <c r="O20" s="308"/>
      <c r="P20" s="308"/>
      <c r="Q20" s="308"/>
      <c r="R20" s="341"/>
    </row>
    <row r="21" spans="1:18" ht="18.75" customHeight="1" x14ac:dyDescent="0.25">
      <c r="A21" s="266" t="s">
        <v>209</v>
      </c>
      <c r="B21" s="268"/>
      <c r="C21" s="321" t="s">
        <v>279</v>
      </c>
      <c r="D21" s="322"/>
      <c r="E21" s="322"/>
      <c r="F21" s="322"/>
      <c r="G21" s="322"/>
      <c r="H21" s="322"/>
      <c r="I21" s="322"/>
      <c r="J21" s="322"/>
      <c r="K21" s="322"/>
      <c r="L21" s="322"/>
      <c r="M21" s="322"/>
      <c r="N21" s="322"/>
      <c r="O21" s="322"/>
      <c r="P21" s="322"/>
      <c r="Q21" s="16"/>
      <c r="R21" s="17"/>
    </row>
    <row r="22" spans="1:18" ht="30.75" customHeight="1" x14ac:dyDescent="0.25">
      <c r="A22" s="319"/>
      <c r="B22" s="320"/>
      <c r="C22" s="323" t="s">
        <v>210</v>
      </c>
      <c r="D22" s="215"/>
      <c r="E22" s="215"/>
      <c r="F22" s="215"/>
      <c r="G22" s="215"/>
      <c r="H22" s="215"/>
      <c r="I22" s="215"/>
      <c r="J22" s="215"/>
      <c r="K22" s="215"/>
      <c r="L22" s="215"/>
      <c r="M22" s="215"/>
      <c r="N22" s="215"/>
      <c r="O22" s="215"/>
      <c r="P22" s="215"/>
      <c r="Q22" s="215"/>
      <c r="R22" s="216"/>
    </row>
    <row r="23" spans="1:18" ht="15.75" x14ac:dyDescent="0.25">
      <c r="A23" s="319"/>
      <c r="B23" s="320"/>
      <c r="C23" s="323" t="s">
        <v>211</v>
      </c>
      <c r="D23" s="215"/>
      <c r="E23" s="215"/>
      <c r="F23" s="215"/>
      <c r="G23" s="215"/>
      <c r="H23" s="215"/>
      <c r="I23" s="215"/>
      <c r="J23" s="215"/>
      <c r="K23" s="215"/>
      <c r="L23" s="215"/>
      <c r="M23" s="215"/>
      <c r="N23" s="215"/>
      <c r="O23" s="215"/>
      <c r="P23" s="215"/>
      <c r="Q23" s="18"/>
      <c r="R23" s="19"/>
    </row>
    <row r="24" spans="1:18" ht="15.75" x14ac:dyDescent="0.25">
      <c r="A24" s="319"/>
      <c r="B24" s="320"/>
      <c r="C24" s="323" t="s">
        <v>212</v>
      </c>
      <c r="D24" s="215"/>
      <c r="E24" s="215"/>
      <c r="F24" s="215"/>
      <c r="G24" s="215"/>
      <c r="H24" s="215"/>
      <c r="I24" s="215"/>
      <c r="J24" s="215"/>
      <c r="K24" s="215"/>
      <c r="L24" s="215"/>
      <c r="M24" s="215"/>
      <c r="N24" s="215"/>
      <c r="O24" s="215"/>
      <c r="P24" s="215"/>
      <c r="Q24" s="18"/>
      <c r="R24" s="19"/>
    </row>
    <row r="25" spans="1:18" ht="30.75" customHeight="1" x14ac:dyDescent="0.25">
      <c r="A25" s="319"/>
      <c r="B25" s="320"/>
      <c r="C25" s="323" t="s">
        <v>213</v>
      </c>
      <c r="D25" s="215"/>
      <c r="E25" s="215"/>
      <c r="F25" s="215"/>
      <c r="G25" s="215"/>
      <c r="H25" s="215"/>
      <c r="I25" s="215"/>
      <c r="J25" s="215"/>
      <c r="K25" s="215"/>
      <c r="L25" s="215"/>
      <c r="M25" s="215"/>
      <c r="N25" s="215"/>
      <c r="O25" s="215"/>
      <c r="P25" s="215"/>
      <c r="Q25" s="18"/>
      <c r="R25" s="19"/>
    </row>
    <row r="26" spans="1:18" ht="30.75" customHeight="1" x14ac:dyDescent="0.25">
      <c r="A26" s="319"/>
      <c r="B26" s="320"/>
      <c r="C26" s="250" t="s">
        <v>214</v>
      </c>
      <c r="D26" s="224"/>
      <c r="E26" s="224"/>
      <c r="F26" s="224"/>
      <c r="G26" s="224"/>
      <c r="H26" s="224"/>
      <c r="I26" s="224"/>
      <c r="J26" s="224"/>
      <c r="K26" s="224"/>
      <c r="L26" s="224"/>
      <c r="M26" s="224"/>
      <c r="N26" s="224"/>
      <c r="O26" s="224"/>
      <c r="P26" s="224"/>
      <c r="Q26" s="224"/>
      <c r="R26" s="295"/>
    </row>
    <row r="27" spans="1:18" ht="32.25" customHeight="1" x14ac:dyDescent="0.25">
      <c r="A27" s="319"/>
      <c r="B27" s="320"/>
      <c r="C27" s="323" t="s">
        <v>215</v>
      </c>
      <c r="D27" s="215"/>
      <c r="E27" s="215"/>
      <c r="F27" s="215"/>
      <c r="G27" s="215"/>
      <c r="H27" s="215"/>
      <c r="I27" s="215"/>
      <c r="J27" s="215"/>
      <c r="K27" s="215"/>
      <c r="L27" s="215"/>
      <c r="M27" s="215"/>
      <c r="N27" s="215"/>
      <c r="O27" s="215"/>
      <c r="P27" s="215"/>
      <c r="Q27" s="215"/>
      <c r="R27" s="216"/>
    </row>
    <row r="28" spans="1:18" ht="32.25" customHeight="1" x14ac:dyDescent="0.25">
      <c r="A28" s="319"/>
      <c r="B28" s="320"/>
      <c r="C28" s="323" t="s">
        <v>216</v>
      </c>
      <c r="D28" s="215"/>
      <c r="E28" s="215"/>
      <c r="F28" s="215"/>
      <c r="G28" s="215"/>
      <c r="H28" s="215"/>
      <c r="I28" s="215"/>
      <c r="J28" s="215"/>
      <c r="K28" s="215"/>
      <c r="L28" s="215"/>
      <c r="M28" s="215"/>
      <c r="N28" s="215"/>
      <c r="O28" s="215"/>
      <c r="P28" s="215"/>
      <c r="Q28" s="215"/>
      <c r="R28" s="216"/>
    </row>
    <row r="29" spans="1:18" ht="98.25" customHeight="1" thickBot="1" x14ac:dyDescent="0.3">
      <c r="A29" s="279"/>
      <c r="B29" s="281"/>
      <c r="C29" s="324" t="s">
        <v>217</v>
      </c>
      <c r="D29" s="325"/>
      <c r="E29" s="325"/>
      <c r="F29" s="325"/>
      <c r="G29" s="325"/>
      <c r="H29" s="325"/>
      <c r="I29" s="325"/>
      <c r="J29" s="325"/>
      <c r="K29" s="325"/>
      <c r="L29" s="325"/>
      <c r="M29" s="325"/>
      <c r="N29" s="325"/>
      <c r="O29" s="325"/>
      <c r="P29" s="325"/>
      <c r="Q29" s="325"/>
      <c r="R29" s="326"/>
    </row>
    <row r="30" spans="1:18" ht="15.75" x14ac:dyDescent="0.25">
      <c r="A30" s="266" t="s">
        <v>218</v>
      </c>
      <c r="B30" s="268"/>
      <c r="C30" s="252" t="s">
        <v>219</v>
      </c>
      <c r="D30" s="307"/>
      <c r="E30" s="307"/>
      <c r="F30" s="307"/>
      <c r="G30" s="307"/>
      <c r="H30" s="307"/>
      <c r="I30" s="307"/>
      <c r="J30" s="307"/>
      <c r="K30" s="253"/>
      <c r="L30" s="309" t="s">
        <v>220</v>
      </c>
      <c r="M30" s="310"/>
      <c r="N30" s="311"/>
      <c r="O30" s="315">
        <v>2</v>
      </c>
      <c r="P30" s="316"/>
      <c r="Q30" s="16"/>
      <c r="R30" s="17"/>
    </row>
    <row r="31" spans="1:18" ht="18" customHeight="1" thickBot="1" x14ac:dyDescent="0.3">
      <c r="A31" s="279" t="s">
        <v>221</v>
      </c>
      <c r="B31" s="281"/>
      <c r="C31" s="255"/>
      <c r="D31" s="308"/>
      <c r="E31" s="308"/>
      <c r="F31" s="308"/>
      <c r="G31" s="308"/>
      <c r="H31" s="308"/>
      <c r="I31" s="308"/>
      <c r="J31" s="308"/>
      <c r="K31" s="256"/>
      <c r="L31" s="312"/>
      <c r="M31" s="313"/>
      <c r="N31" s="314"/>
      <c r="O31" s="317"/>
      <c r="P31" s="318"/>
      <c r="Q31" s="20"/>
      <c r="R31" s="21"/>
    </row>
    <row r="32" spans="1:18" ht="63.2" customHeight="1" thickBot="1" x14ac:dyDescent="0.3">
      <c r="A32" s="299" t="s">
        <v>222</v>
      </c>
      <c r="B32" s="300"/>
      <c r="C32" s="232" t="s">
        <v>223</v>
      </c>
      <c r="D32" s="240"/>
      <c r="E32" s="240"/>
      <c r="F32" s="240"/>
      <c r="G32" s="240"/>
      <c r="H32" s="240"/>
      <c r="I32" s="240"/>
      <c r="J32" s="240"/>
      <c r="K32" s="233"/>
      <c r="L32" s="301" t="s">
        <v>220</v>
      </c>
      <c r="M32" s="302"/>
      <c r="N32" s="303"/>
      <c r="O32" s="304">
        <v>2</v>
      </c>
      <c r="P32" s="305"/>
      <c r="Q32" s="22"/>
      <c r="R32" s="23"/>
    </row>
    <row r="33" spans="1:18" ht="34.5" customHeight="1" thickBot="1" x14ac:dyDescent="0.3">
      <c r="A33" s="299" t="s">
        <v>224</v>
      </c>
      <c r="B33" s="300"/>
      <c r="C33" s="229" t="s">
        <v>225</v>
      </c>
      <c r="D33" s="230"/>
      <c r="E33" s="230"/>
      <c r="F33" s="230"/>
      <c r="G33" s="230"/>
      <c r="H33" s="230"/>
      <c r="I33" s="230"/>
      <c r="J33" s="230"/>
      <c r="K33" s="231"/>
      <c r="L33" s="301" t="s">
        <v>220</v>
      </c>
      <c r="M33" s="302"/>
      <c r="N33" s="303"/>
      <c r="O33" s="304">
        <v>1</v>
      </c>
      <c r="P33" s="305"/>
      <c r="Q33" s="22"/>
      <c r="R33" s="23"/>
    </row>
    <row r="34" spans="1:18" ht="15.75" x14ac:dyDescent="0.25">
      <c r="A34" s="217" t="s">
        <v>226</v>
      </c>
      <c r="B34" s="218"/>
      <c r="C34" s="218"/>
      <c r="D34" s="218"/>
      <c r="E34" s="218"/>
      <c r="F34" s="218"/>
      <c r="G34" s="218"/>
      <c r="H34" s="218"/>
      <c r="I34" s="218"/>
      <c r="J34" s="218"/>
      <c r="K34" s="218"/>
      <c r="L34" s="218"/>
      <c r="M34" s="218"/>
      <c r="N34" s="218"/>
      <c r="O34" s="218"/>
      <c r="P34" s="218"/>
      <c r="Q34" s="218"/>
      <c r="R34" s="306"/>
    </row>
    <row r="35" spans="1:18" ht="48.75" customHeight="1" x14ac:dyDescent="0.25">
      <c r="A35" s="214" t="s">
        <v>227</v>
      </c>
      <c r="B35" s="215"/>
      <c r="C35" s="215"/>
      <c r="D35" s="215"/>
      <c r="E35" s="215"/>
      <c r="F35" s="215"/>
      <c r="G35" s="215"/>
      <c r="H35" s="215"/>
      <c r="I35" s="215"/>
      <c r="J35" s="215"/>
      <c r="K35" s="215"/>
      <c r="L35" s="215"/>
      <c r="M35" s="215"/>
      <c r="N35" s="215"/>
      <c r="O35" s="215"/>
      <c r="P35" s="215"/>
      <c r="Q35" s="215"/>
      <c r="R35" s="216"/>
    </row>
    <row r="36" spans="1:18" ht="66" customHeight="1" x14ac:dyDescent="0.25">
      <c r="A36" s="214" t="s">
        <v>228</v>
      </c>
      <c r="B36" s="215"/>
      <c r="C36" s="215"/>
      <c r="D36" s="215"/>
      <c r="E36" s="215"/>
      <c r="F36" s="215"/>
      <c r="G36" s="215"/>
      <c r="H36" s="215"/>
      <c r="I36" s="215"/>
      <c r="J36" s="215"/>
      <c r="K36" s="215"/>
      <c r="L36" s="215"/>
      <c r="M36" s="215"/>
      <c r="N36" s="215"/>
      <c r="O36" s="215"/>
      <c r="P36" s="215"/>
      <c r="Q36" s="215"/>
      <c r="R36" s="216"/>
    </row>
    <row r="37" spans="1:18" ht="15.75" x14ac:dyDescent="0.25">
      <c r="A37" s="296" t="s">
        <v>229</v>
      </c>
      <c r="B37" s="297"/>
      <c r="C37" s="297"/>
      <c r="D37" s="297"/>
      <c r="E37" s="297"/>
      <c r="F37" s="297"/>
      <c r="G37" s="297"/>
      <c r="H37" s="297"/>
      <c r="I37" s="297"/>
      <c r="J37" s="297"/>
      <c r="K37" s="297"/>
      <c r="L37" s="297"/>
      <c r="M37" s="297"/>
      <c r="N37" s="297"/>
      <c r="O37" s="297"/>
      <c r="P37" s="297"/>
      <c r="Q37" s="297"/>
      <c r="R37" s="298"/>
    </row>
    <row r="38" spans="1:18" ht="51.95" customHeight="1" x14ac:dyDescent="0.25">
      <c r="A38" s="214" t="s">
        <v>230</v>
      </c>
      <c r="B38" s="215"/>
      <c r="C38" s="215"/>
      <c r="D38" s="215"/>
      <c r="E38" s="215"/>
      <c r="F38" s="215"/>
      <c r="G38" s="215"/>
      <c r="H38" s="215"/>
      <c r="I38" s="215"/>
      <c r="J38" s="215"/>
      <c r="K38" s="215"/>
      <c r="L38" s="215"/>
      <c r="M38" s="215"/>
      <c r="N38" s="215"/>
      <c r="O38" s="215"/>
      <c r="P38" s="215"/>
      <c r="Q38" s="215"/>
      <c r="R38" s="216"/>
    </row>
    <row r="39" spans="1:18" ht="31.5" customHeight="1" x14ac:dyDescent="0.25">
      <c r="A39" s="214" t="s">
        <v>231</v>
      </c>
      <c r="B39" s="215"/>
      <c r="C39" s="215"/>
      <c r="D39" s="215"/>
      <c r="E39" s="215"/>
      <c r="F39" s="215"/>
      <c r="G39" s="215"/>
      <c r="H39" s="215"/>
      <c r="I39" s="215"/>
      <c r="J39" s="215"/>
      <c r="K39" s="215"/>
      <c r="L39" s="215"/>
      <c r="M39" s="215"/>
      <c r="N39" s="215"/>
      <c r="O39" s="215"/>
      <c r="P39" s="215"/>
      <c r="Q39" s="215"/>
      <c r="R39" s="216"/>
    </row>
    <row r="40" spans="1:18" ht="33.950000000000003" customHeight="1" x14ac:dyDescent="0.25">
      <c r="A40" s="214" t="s">
        <v>232</v>
      </c>
      <c r="B40" s="215"/>
      <c r="C40" s="215"/>
      <c r="D40" s="215"/>
      <c r="E40" s="215"/>
      <c r="F40" s="215"/>
      <c r="G40" s="215"/>
      <c r="H40" s="215"/>
      <c r="I40" s="215"/>
      <c r="J40" s="215"/>
      <c r="K40" s="215"/>
      <c r="L40" s="215"/>
      <c r="M40" s="215"/>
      <c r="N40" s="215"/>
      <c r="O40" s="215"/>
      <c r="P40" s="215"/>
      <c r="Q40" s="215"/>
      <c r="R40" s="216"/>
    </row>
    <row r="41" spans="1:18" ht="35.25" customHeight="1" x14ac:dyDescent="0.25">
      <c r="A41" s="214" t="s">
        <v>233</v>
      </c>
      <c r="B41" s="215"/>
      <c r="C41" s="215"/>
      <c r="D41" s="215"/>
      <c r="E41" s="215"/>
      <c r="F41" s="215"/>
      <c r="G41" s="215"/>
      <c r="H41" s="215"/>
      <c r="I41" s="215"/>
      <c r="J41" s="215"/>
      <c r="K41" s="215"/>
      <c r="L41" s="215"/>
      <c r="M41" s="215"/>
      <c r="N41" s="215"/>
      <c r="O41" s="215"/>
      <c r="P41" s="215"/>
      <c r="Q41" s="215"/>
      <c r="R41" s="216"/>
    </row>
    <row r="42" spans="1:18" ht="85.5" customHeight="1" x14ac:dyDescent="0.25">
      <c r="A42" s="214" t="s">
        <v>234</v>
      </c>
      <c r="B42" s="215"/>
      <c r="C42" s="215"/>
      <c r="D42" s="215"/>
      <c r="E42" s="215"/>
      <c r="F42" s="215"/>
      <c r="G42" s="215"/>
      <c r="H42" s="215"/>
      <c r="I42" s="215"/>
      <c r="J42" s="215"/>
      <c r="K42" s="215"/>
      <c r="L42" s="215"/>
      <c r="M42" s="215"/>
      <c r="N42" s="215"/>
      <c r="O42" s="215"/>
      <c r="P42" s="215"/>
      <c r="Q42" s="215"/>
      <c r="R42" s="216"/>
    </row>
    <row r="43" spans="1:18" ht="8.25" hidden="1" customHeight="1" x14ac:dyDescent="0.25">
      <c r="A43" s="214"/>
      <c r="B43" s="215"/>
      <c r="C43" s="215"/>
      <c r="D43" s="215"/>
      <c r="E43" s="215"/>
      <c r="F43" s="215"/>
      <c r="G43" s="215"/>
      <c r="H43" s="215"/>
      <c r="I43" s="215"/>
      <c r="J43" s="215"/>
      <c r="K43" s="215"/>
      <c r="L43" s="215"/>
      <c r="M43" s="215"/>
      <c r="N43" s="215"/>
      <c r="O43" s="215"/>
      <c r="P43" s="215"/>
      <c r="Q43" s="215"/>
      <c r="R43" s="216"/>
    </row>
    <row r="44" spans="1:18" hidden="1" x14ac:dyDescent="0.25">
      <c r="A44" s="214"/>
      <c r="B44" s="215"/>
      <c r="C44" s="215"/>
      <c r="D44" s="215"/>
      <c r="E44" s="215"/>
      <c r="F44" s="215"/>
      <c r="G44" s="215"/>
      <c r="H44" s="215"/>
      <c r="I44" s="215"/>
      <c r="J44" s="215"/>
      <c r="K44" s="215"/>
      <c r="L44" s="215"/>
      <c r="M44" s="215"/>
      <c r="N44" s="215"/>
      <c r="O44" s="215"/>
      <c r="P44" s="215"/>
      <c r="Q44" s="215"/>
      <c r="R44" s="216"/>
    </row>
    <row r="45" spans="1:18" ht="66.75" customHeight="1" x14ac:dyDescent="0.25">
      <c r="A45" s="214" t="s">
        <v>235</v>
      </c>
      <c r="B45" s="215"/>
      <c r="C45" s="215"/>
      <c r="D45" s="215"/>
      <c r="E45" s="215"/>
      <c r="F45" s="215"/>
      <c r="G45" s="215"/>
      <c r="H45" s="215"/>
      <c r="I45" s="215"/>
      <c r="J45" s="215"/>
      <c r="K45" s="215"/>
      <c r="L45" s="215"/>
      <c r="M45" s="215"/>
      <c r="N45" s="215"/>
      <c r="O45" s="215"/>
      <c r="P45" s="215"/>
      <c r="Q45" s="215"/>
      <c r="R45" s="216"/>
    </row>
    <row r="46" spans="1:18" ht="33.950000000000003" customHeight="1" x14ac:dyDescent="0.25">
      <c r="A46" s="214" t="s">
        <v>236</v>
      </c>
      <c r="B46" s="215"/>
      <c r="C46" s="215"/>
      <c r="D46" s="215"/>
      <c r="E46" s="215"/>
      <c r="F46" s="215"/>
      <c r="G46" s="215"/>
      <c r="H46" s="215"/>
      <c r="I46" s="215"/>
      <c r="J46" s="215"/>
      <c r="K46" s="215"/>
      <c r="L46" s="215"/>
      <c r="M46" s="215"/>
      <c r="N46" s="215"/>
      <c r="O46" s="215"/>
      <c r="P46" s="215"/>
      <c r="Q46" s="215"/>
      <c r="R46" s="216"/>
    </row>
    <row r="47" spans="1:18" ht="67.5" customHeight="1" x14ac:dyDescent="0.25">
      <c r="A47" s="214" t="s">
        <v>237</v>
      </c>
      <c r="B47" s="215"/>
      <c r="C47" s="215"/>
      <c r="D47" s="215"/>
      <c r="E47" s="215"/>
      <c r="F47" s="215"/>
      <c r="G47" s="215"/>
      <c r="H47" s="215"/>
      <c r="I47" s="215"/>
      <c r="J47" s="215"/>
      <c r="K47" s="215"/>
      <c r="L47" s="215"/>
      <c r="M47" s="215"/>
      <c r="N47" s="215"/>
      <c r="O47" s="215"/>
      <c r="P47" s="215"/>
      <c r="Q47" s="215"/>
      <c r="R47" s="216"/>
    </row>
    <row r="48" spans="1:18" ht="34.5" customHeight="1" x14ac:dyDescent="0.25">
      <c r="A48" s="223" t="s">
        <v>238</v>
      </c>
      <c r="B48" s="224"/>
      <c r="C48" s="224"/>
      <c r="D48" s="224"/>
      <c r="E48" s="224"/>
      <c r="F48" s="224"/>
      <c r="G48" s="224"/>
      <c r="H48" s="224"/>
      <c r="I48" s="224"/>
      <c r="J48" s="224"/>
      <c r="K48" s="224"/>
      <c r="L48" s="224"/>
      <c r="M48" s="224"/>
      <c r="N48" s="224"/>
      <c r="O48" s="224"/>
      <c r="P48" s="224"/>
      <c r="Q48" s="224"/>
      <c r="R48" s="295"/>
    </row>
    <row r="49" spans="1:18" ht="19.7" customHeight="1" x14ac:dyDescent="0.25">
      <c r="A49" s="223" t="s">
        <v>239</v>
      </c>
      <c r="B49" s="224"/>
      <c r="C49" s="224"/>
      <c r="D49" s="224"/>
      <c r="E49" s="224"/>
      <c r="F49" s="224"/>
      <c r="G49" s="224"/>
      <c r="H49" s="224"/>
      <c r="I49" s="224"/>
      <c r="J49" s="224"/>
      <c r="K49" s="224"/>
      <c r="L49" s="224"/>
      <c r="M49" s="224"/>
      <c r="N49" s="224"/>
      <c r="O49" s="224"/>
      <c r="P49" s="224"/>
      <c r="Q49" s="224"/>
      <c r="R49" s="295"/>
    </row>
    <row r="50" spans="1:18" ht="54.75" customHeight="1" x14ac:dyDescent="0.25">
      <c r="A50" s="223" t="s">
        <v>240</v>
      </c>
      <c r="B50" s="224"/>
      <c r="C50" s="224"/>
      <c r="D50" s="224"/>
      <c r="E50" s="224"/>
      <c r="F50" s="224"/>
      <c r="G50" s="224"/>
      <c r="H50" s="224"/>
      <c r="I50" s="224"/>
      <c r="J50" s="224"/>
      <c r="K50" s="224"/>
      <c r="L50" s="224"/>
      <c r="M50" s="224"/>
      <c r="N50" s="224"/>
      <c r="O50" s="224"/>
      <c r="P50" s="224"/>
      <c r="Q50" s="224"/>
      <c r="R50" s="295"/>
    </row>
    <row r="51" spans="1:18" ht="15.75" hidden="1" x14ac:dyDescent="0.25">
      <c r="A51" s="223"/>
      <c r="B51" s="224"/>
      <c r="C51" s="224"/>
      <c r="D51" s="224"/>
      <c r="E51" s="224"/>
      <c r="F51" s="224"/>
      <c r="G51" s="224"/>
      <c r="H51" s="224"/>
      <c r="I51" s="224"/>
      <c r="J51" s="224"/>
      <c r="K51" s="224"/>
      <c r="L51" s="224"/>
      <c r="M51" s="224"/>
      <c r="N51" s="224"/>
      <c r="O51" s="224"/>
      <c r="P51" s="224"/>
      <c r="Q51" s="224"/>
      <c r="R51" s="295"/>
    </row>
    <row r="52" spans="1:18" ht="15.75" hidden="1" x14ac:dyDescent="0.25">
      <c r="A52" s="223"/>
      <c r="B52" s="224"/>
      <c r="C52" s="224"/>
      <c r="D52" s="224"/>
      <c r="E52" s="224"/>
      <c r="F52" s="224"/>
      <c r="G52" s="224"/>
      <c r="H52" s="224"/>
      <c r="I52" s="224"/>
      <c r="J52" s="224"/>
      <c r="K52" s="224"/>
      <c r="L52" s="224"/>
      <c r="M52" s="224"/>
      <c r="N52" s="224"/>
      <c r="O52" s="224"/>
      <c r="P52" s="224"/>
      <c r="Q52" s="224"/>
      <c r="R52" s="295"/>
    </row>
    <row r="53" spans="1:18" ht="15.75" hidden="1" x14ac:dyDescent="0.25">
      <c r="A53" s="223"/>
      <c r="B53" s="224"/>
      <c r="C53" s="224"/>
      <c r="D53" s="224"/>
      <c r="E53" s="224"/>
      <c r="F53" s="224"/>
      <c r="G53" s="224"/>
      <c r="H53" s="224"/>
      <c r="I53" s="224"/>
      <c r="J53" s="224"/>
      <c r="K53" s="224"/>
      <c r="L53" s="224"/>
      <c r="M53" s="224"/>
      <c r="N53" s="224"/>
      <c r="O53" s="224"/>
      <c r="P53" s="224"/>
      <c r="Q53" s="224"/>
      <c r="R53" s="295"/>
    </row>
    <row r="54" spans="1:18" ht="15.75" hidden="1" x14ac:dyDescent="0.25">
      <c r="A54" s="223"/>
      <c r="B54" s="224"/>
      <c r="C54" s="224"/>
      <c r="D54" s="224"/>
      <c r="E54" s="224"/>
      <c r="F54" s="224"/>
      <c r="G54" s="224"/>
      <c r="H54" s="224"/>
      <c r="I54" s="224"/>
      <c r="J54" s="224"/>
      <c r="K54" s="224"/>
      <c r="L54" s="224"/>
      <c r="M54" s="224"/>
      <c r="N54" s="224"/>
      <c r="O54" s="224"/>
      <c r="P54" s="224"/>
      <c r="Q54" s="224"/>
      <c r="R54" s="295"/>
    </row>
    <row r="55" spans="1:18" ht="15.75" hidden="1" x14ac:dyDescent="0.25">
      <c r="A55" s="223"/>
      <c r="B55" s="224"/>
      <c r="C55" s="224"/>
      <c r="D55" s="224"/>
      <c r="E55" s="224"/>
      <c r="F55" s="224"/>
      <c r="G55" s="224"/>
      <c r="H55" s="224"/>
      <c r="I55" s="224"/>
      <c r="J55" s="224"/>
      <c r="K55" s="224"/>
      <c r="L55" s="224"/>
      <c r="M55" s="224"/>
      <c r="N55" s="224"/>
      <c r="O55" s="224"/>
      <c r="P55" s="224"/>
      <c r="Q55" s="224"/>
      <c r="R55" s="295"/>
    </row>
    <row r="56" spans="1:18" ht="15.75" hidden="1" x14ac:dyDescent="0.25">
      <c r="A56" s="282"/>
      <c r="B56" s="283"/>
      <c r="C56" s="283"/>
      <c r="D56" s="283"/>
      <c r="E56" s="283"/>
      <c r="F56" s="283"/>
      <c r="G56" s="283"/>
      <c r="H56" s="283"/>
      <c r="I56" s="283"/>
      <c r="J56" s="283"/>
      <c r="K56" s="283"/>
      <c r="L56" s="283"/>
      <c r="M56" s="283"/>
      <c r="N56" s="283"/>
      <c r="O56" s="283"/>
      <c r="P56" s="283"/>
      <c r="Q56" s="283"/>
      <c r="R56" s="284"/>
    </row>
    <row r="57" spans="1:18" ht="15.75" hidden="1" x14ac:dyDescent="0.25">
      <c r="A57" s="282"/>
      <c r="B57" s="283"/>
      <c r="C57" s="283"/>
      <c r="D57" s="283"/>
      <c r="E57" s="283"/>
      <c r="F57" s="283"/>
      <c r="G57" s="283"/>
      <c r="H57" s="283"/>
      <c r="I57" s="283"/>
      <c r="J57" s="283"/>
      <c r="K57" s="283"/>
      <c r="L57" s="283"/>
      <c r="M57" s="283"/>
      <c r="N57" s="283"/>
      <c r="O57" s="283"/>
      <c r="P57" s="283"/>
      <c r="Q57" s="283"/>
      <c r="R57" s="284"/>
    </row>
    <row r="58" spans="1:18" ht="15.75" hidden="1" x14ac:dyDescent="0.25">
      <c r="A58" s="285"/>
      <c r="B58" s="286"/>
      <c r="C58" s="286"/>
      <c r="D58" s="286"/>
      <c r="E58" s="286"/>
      <c r="F58" s="286"/>
      <c r="G58" s="286"/>
      <c r="H58" s="286"/>
      <c r="I58" s="286"/>
      <c r="J58" s="286"/>
      <c r="K58" s="286"/>
      <c r="L58" s="286"/>
      <c r="M58" s="286"/>
      <c r="N58" s="286"/>
      <c r="O58" s="286"/>
      <c r="P58" s="286"/>
      <c r="Q58" s="286"/>
      <c r="R58" s="287"/>
    </row>
    <row r="59" spans="1:18" ht="15.75" x14ac:dyDescent="0.25">
      <c r="A59" s="285" t="s">
        <v>241</v>
      </c>
      <c r="B59" s="286"/>
      <c r="C59" s="286"/>
      <c r="D59" s="286"/>
      <c r="E59" s="286"/>
      <c r="F59" s="286"/>
      <c r="G59" s="286"/>
      <c r="H59" s="286"/>
      <c r="I59" s="286"/>
      <c r="J59" s="286"/>
      <c r="K59" s="286"/>
      <c r="L59" s="286"/>
      <c r="M59" s="286"/>
      <c r="N59" s="286"/>
      <c r="O59" s="286"/>
      <c r="P59" s="286"/>
      <c r="Q59" s="286"/>
      <c r="R59" s="287"/>
    </row>
    <row r="60" spans="1:18" ht="49.5" customHeight="1" thickBot="1" x14ac:dyDescent="0.3">
      <c r="A60" s="226" t="s">
        <v>242</v>
      </c>
      <c r="B60" s="227"/>
      <c r="C60" s="227"/>
      <c r="D60" s="227"/>
      <c r="E60" s="227"/>
      <c r="F60" s="227"/>
      <c r="G60" s="227"/>
      <c r="H60" s="227"/>
      <c r="I60" s="227"/>
      <c r="J60" s="227"/>
      <c r="K60" s="227"/>
      <c r="L60" s="227"/>
      <c r="M60" s="227"/>
      <c r="N60" s="227"/>
      <c r="O60" s="227"/>
      <c r="P60" s="227"/>
      <c r="Q60" s="227"/>
      <c r="R60" s="288"/>
    </row>
    <row r="61" spans="1:18" hidden="1" x14ac:dyDescent="0.25">
      <c r="A61" s="289"/>
      <c r="B61" s="290"/>
      <c r="C61" s="290"/>
      <c r="D61" s="290"/>
      <c r="E61" s="290"/>
      <c r="F61" s="290"/>
      <c r="G61" s="290"/>
      <c r="H61" s="290"/>
      <c r="I61" s="290"/>
      <c r="J61" s="290"/>
      <c r="K61" s="290"/>
      <c r="L61" s="290"/>
      <c r="M61" s="290"/>
      <c r="N61" s="290"/>
      <c r="O61" s="290"/>
      <c r="P61" s="290"/>
      <c r="Q61" s="290"/>
      <c r="R61" s="291"/>
    </row>
    <row r="62" spans="1:18" hidden="1" x14ac:dyDescent="0.25">
      <c r="A62" s="292"/>
      <c r="B62" s="293"/>
      <c r="C62" s="293"/>
      <c r="D62" s="293"/>
      <c r="E62" s="293"/>
      <c r="F62" s="293"/>
      <c r="G62" s="293"/>
      <c r="H62" s="293"/>
      <c r="I62" s="293"/>
      <c r="J62" s="293"/>
      <c r="K62" s="293"/>
      <c r="L62" s="293"/>
      <c r="M62" s="293"/>
      <c r="N62" s="293"/>
      <c r="O62" s="293"/>
      <c r="P62" s="293"/>
      <c r="Q62" s="293"/>
      <c r="R62" s="294"/>
    </row>
    <row r="63" spans="1:18" hidden="1" x14ac:dyDescent="0.25">
      <c r="A63" s="292"/>
      <c r="B63" s="293"/>
      <c r="C63" s="293"/>
      <c r="D63" s="293"/>
      <c r="E63" s="293"/>
      <c r="F63" s="293"/>
      <c r="G63" s="293"/>
      <c r="H63" s="293"/>
      <c r="I63" s="293"/>
      <c r="J63" s="293"/>
      <c r="K63" s="293"/>
      <c r="L63" s="293"/>
      <c r="M63" s="293"/>
      <c r="N63" s="293"/>
      <c r="O63" s="293"/>
      <c r="P63" s="293"/>
      <c r="Q63" s="293"/>
      <c r="R63" s="294"/>
    </row>
    <row r="64" spans="1:18" hidden="1" x14ac:dyDescent="0.25">
      <c r="A64" s="292"/>
      <c r="B64" s="293"/>
      <c r="C64" s="293"/>
      <c r="D64" s="293"/>
      <c r="E64" s="293"/>
      <c r="F64" s="293"/>
      <c r="G64" s="293"/>
      <c r="H64" s="293"/>
      <c r="I64" s="293"/>
      <c r="J64" s="293"/>
      <c r="K64" s="293"/>
      <c r="L64" s="293"/>
      <c r="M64" s="293"/>
      <c r="N64" s="293"/>
      <c r="O64" s="293"/>
      <c r="P64" s="293"/>
      <c r="Q64" s="293"/>
      <c r="R64" s="294"/>
    </row>
    <row r="65" spans="1:18" hidden="1" x14ac:dyDescent="0.25">
      <c r="A65" s="292"/>
      <c r="B65" s="293"/>
      <c r="C65" s="293"/>
      <c r="D65" s="293"/>
      <c r="E65" s="293"/>
      <c r="F65" s="293"/>
      <c r="G65" s="293"/>
      <c r="H65" s="293"/>
      <c r="I65" s="293"/>
      <c r="J65" s="293"/>
      <c r="K65" s="293"/>
      <c r="L65" s="293"/>
      <c r="M65" s="293"/>
      <c r="N65" s="293"/>
      <c r="O65" s="293"/>
      <c r="P65" s="293"/>
      <c r="Q65" s="293"/>
      <c r="R65" s="294"/>
    </row>
    <row r="66" spans="1:18" hidden="1" x14ac:dyDescent="0.25">
      <c r="A66" s="292"/>
      <c r="B66" s="293"/>
      <c r="C66" s="293"/>
      <c r="D66" s="293"/>
      <c r="E66" s="293"/>
      <c r="F66" s="293"/>
      <c r="G66" s="293"/>
      <c r="H66" s="293"/>
      <c r="I66" s="293"/>
      <c r="J66" s="293"/>
      <c r="K66" s="293"/>
      <c r="L66" s="293"/>
      <c r="M66" s="293"/>
      <c r="N66" s="293"/>
      <c r="O66" s="293"/>
      <c r="P66" s="293"/>
      <c r="Q66" s="293"/>
      <c r="R66" s="294"/>
    </row>
    <row r="67" spans="1:18" hidden="1" x14ac:dyDescent="0.25">
      <c r="A67" s="292"/>
      <c r="B67" s="293"/>
      <c r="C67" s="293"/>
      <c r="D67" s="293"/>
      <c r="E67" s="293"/>
      <c r="F67" s="293"/>
      <c r="G67" s="293"/>
      <c r="H67" s="293"/>
      <c r="I67" s="293"/>
      <c r="J67" s="293"/>
      <c r="K67" s="293"/>
      <c r="L67" s="293"/>
      <c r="M67" s="293"/>
      <c r="N67" s="293"/>
      <c r="O67" s="293"/>
      <c r="P67" s="293"/>
      <c r="Q67" s="293"/>
      <c r="R67" s="294"/>
    </row>
    <row r="68" spans="1:18" hidden="1" x14ac:dyDescent="0.25">
      <c r="A68" s="292"/>
      <c r="B68" s="293"/>
      <c r="C68" s="293"/>
      <c r="D68" s="293"/>
      <c r="E68" s="293"/>
      <c r="F68" s="293"/>
      <c r="G68" s="293"/>
      <c r="H68" s="293"/>
      <c r="I68" s="293"/>
      <c r="J68" s="293"/>
      <c r="K68" s="293"/>
      <c r="L68" s="293"/>
      <c r="M68" s="293"/>
      <c r="N68" s="293"/>
      <c r="O68" s="293"/>
      <c r="P68" s="293"/>
      <c r="Q68" s="293"/>
      <c r="R68" s="294"/>
    </row>
    <row r="69" spans="1:18" hidden="1" x14ac:dyDescent="0.25">
      <c r="A69" s="292"/>
      <c r="B69" s="293"/>
      <c r="C69" s="293"/>
      <c r="D69" s="293"/>
      <c r="E69" s="293"/>
      <c r="F69" s="293"/>
      <c r="G69" s="293"/>
      <c r="H69" s="293"/>
      <c r="I69" s="293"/>
      <c r="J69" s="293"/>
      <c r="K69" s="293"/>
      <c r="L69" s="293"/>
      <c r="M69" s="293"/>
      <c r="N69" s="293"/>
      <c r="O69" s="293"/>
      <c r="P69" s="293"/>
      <c r="Q69" s="293"/>
      <c r="R69" s="294"/>
    </row>
    <row r="70" spans="1:18" hidden="1" x14ac:dyDescent="0.25">
      <c r="A70" s="292"/>
      <c r="B70" s="293"/>
      <c r="C70" s="293"/>
      <c r="D70" s="293"/>
      <c r="E70" s="293"/>
      <c r="F70" s="293"/>
      <c r="G70" s="293"/>
      <c r="H70" s="293"/>
      <c r="I70" s="293"/>
      <c r="J70" s="293"/>
      <c r="K70" s="293"/>
      <c r="L70" s="293"/>
      <c r="M70" s="293"/>
      <c r="N70" s="293"/>
      <c r="O70" s="293"/>
      <c r="P70" s="293"/>
      <c r="Q70" s="293"/>
      <c r="R70" s="294"/>
    </row>
    <row r="71" spans="1:18" hidden="1" x14ac:dyDescent="0.25">
      <c r="A71" s="292"/>
      <c r="B71" s="293"/>
      <c r="C71" s="293"/>
      <c r="D71" s="293"/>
      <c r="E71" s="293"/>
      <c r="F71" s="293"/>
      <c r="G71" s="293"/>
      <c r="H71" s="293"/>
      <c r="I71" s="293"/>
      <c r="J71" s="293"/>
      <c r="K71" s="293"/>
      <c r="L71" s="293"/>
      <c r="M71" s="293"/>
      <c r="N71" s="293"/>
      <c r="O71" s="293"/>
      <c r="P71" s="293"/>
      <c r="Q71" s="293"/>
      <c r="R71" s="294"/>
    </row>
    <row r="72" spans="1:18" hidden="1" x14ac:dyDescent="0.25">
      <c r="A72" s="292"/>
      <c r="B72" s="293"/>
      <c r="C72" s="293"/>
      <c r="D72" s="293"/>
      <c r="E72" s="293"/>
      <c r="F72" s="293"/>
      <c r="G72" s="293"/>
      <c r="H72" s="293"/>
      <c r="I72" s="293"/>
      <c r="J72" s="293"/>
      <c r="K72" s="293"/>
      <c r="L72" s="293"/>
      <c r="M72" s="293"/>
      <c r="N72" s="293"/>
      <c r="O72" s="293"/>
      <c r="P72" s="293"/>
      <c r="Q72" s="293"/>
      <c r="R72" s="294"/>
    </row>
    <row r="73" spans="1:18" hidden="1" x14ac:dyDescent="0.25">
      <c r="A73" s="292"/>
      <c r="B73" s="293"/>
      <c r="C73" s="293"/>
      <c r="D73" s="293"/>
      <c r="E73" s="293"/>
      <c r="F73" s="293"/>
      <c r="G73" s="293"/>
      <c r="H73" s="293"/>
      <c r="I73" s="293"/>
      <c r="J73" s="293"/>
      <c r="K73" s="293"/>
      <c r="L73" s="293"/>
      <c r="M73" s="293"/>
      <c r="N73" s="293"/>
      <c r="O73" s="293"/>
      <c r="P73" s="293"/>
      <c r="Q73" s="293"/>
      <c r="R73" s="294"/>
    </row>
    <row r="74" spans="1:18" hidden="1" x14ac:dyDescent="0.25">
      <c r="A74" s="292"/>
      <c r="B74" s="293"/>
      <c r="C74" s="293"/>
      <c r="D74" s="293"/>
      <c r="E74" s="293"/>
      <c r="F74" s="293"/>
      <c r="G74" s="293"/>
      <c r="H74" s="293"/>
      <c r="I74" s="293"/>
      <c r="J74" s="293"/>
      <c r="K74" s="293"/>
      <c r="L74" s="293"/>
      <c r="M74" s="293"/>
      <c r="N74" s="293"/>
      <c r="O74" s="293"/>
      <c r="P74" s="293"/>
      <c r="Q74" s="293"/>
      <c r="R74" s="294"/>
    </row>
    <row r="75" spans="1:18" hidden="1" x14ac:dyDescent="0.25">
      <c r="A75" s="292"/>
      <c r="B75" s="293"/>
      <c r="C75" s="293"/>
      <c r="D75" s="293"/>
      <c r="E75" s="293"/>
      <c r="F75" s="293"/>
      <c r="G75" s="293"/>
      <c r="H75" s="293"/>
      <c r="I75" s="293"/>
      <c r="J75" s="293"/>
      <c r="K75" s="293"/>
      <c r="L75" s="293"/>
      <c r="M75" s="293"/>
      <c r="N75" s="293"/>
      <c r="O75" s="293"/>
      <c r="P75" s="293"/>
      <c r="Q75" s="293"/>
      <c r="R75" s="294"/>
    </row>
    <row r="76" spans="1:18" ht="3" hidden="1" customHeight="1" thickBot="1" x14ac:dyDescent="0.3">
      <c r="A76" s="292"/>
      <c r="B76" s="293"/>
      <c r="C76" s="293"/>
      <c r="D76" s="293"/>
      <c r="E76" s="293"/>
      <c r="F76" s="293"/>
      <c r="G76" s="293"/>
      <c r="H76" s="293"/>
      <c r="I76" s="293"/>
      <c r="J76" s="293"/>
      <c r="K76" s="293"/>
      <c r="L76" s="293"/>
      <c r="M76" s="293"/>
      <c r="N76" s="293"/>
      <c r="O76" s="293"/>
      <c r="P76" s="293"/>
      <c r="Q76" s="293"/>
      <c r="R76" s="294"/>
    </row>
    <row r="77" spans="1:18" ht="15.75" hidden="1" thickBot="1" x14ac:dyDescent="0.3">
      <c r="A77" s="292"/>
      <c r="B77" s="293"/>
      <c r="C77" s="293"/>
      <c r="D77" s="293"/>
      <c r="E77" s="293"/>
      <c r="F77" s="293"/>
      <c r="G77" s="293"/>
      <c r="H77" s="293"/>
      <c r="I77" s="293"/>
      <c r="J77" s="293"/>
      <c r="K77" s="293"/>
      <c r="L77" s="293"/>
      <c r="M77" s="293"/>
      <c r="N77" s="293"/>
      <c r="O77" s="293"/>
      <c r="P77" s="293"/>
      <c r="Q77" s="293"/>
      <c r="R77" s="294"/>
    </row>
    <row r="78" spans="1:18" ht="15.75" hidden="1" thickBot="1" x14ac:dyDescent="0.3">
      <c r="A78" s="292"/>
      <c r="B78" s="293"/>
      <c r="C78" s="293"/>
      <c r="D78" s="293"/>
      <c r="E78" s="293"/>
      <c r="F78" s="293"/>
      <c r="G78" s="293"/>
      <c r="H78" s="293"/>
      <c r="I78" s="293"/>
      <c r="J78" s="293"/>
      <c r="K78" s="293"/>
      <c r="L78" s="293"/>
      <c r="M78" s="293"/>
      <c r="N78" s="293"/>
      <c r="O78" s="293"/>
      <c r="P78" s="293"/>
      <c r="Q78" s="293"/>
      <c r="R78" s="294"/>
    </row>
    <row r="79" spans="1:18" ht="15.75" hidden="1" thickBot="1" x14ac:dyDescent="0.3">
      <c r="A79" s="292"/>
      <c r="B79" s="293"/>
      <c r="C79" s="293"/>
      <c r="D79" s="293"/>
      <c r="E79" s="293"/>
      <c r="F79" s="293"/>
      <c r="G79" s="293"/>
      <c r="H79" s="293"/>
      <c r="I79" s="293"/>
      <c r="J79" s="293"/>
      <c r="K79" s="293"/>
      <c r="L79" s="293"/>
      <c r="M79" s="293"/>
      <c r="N79" s="293"/>
      <c r="O79" s="293"/>
      <c r="P79" s="293"/>
      <c r="Q79" s="293"/>
      <c r="R79" s="294"/>
    </row>
    <row r="80" spans="1:18" ht="15.75" hidden="1" thickBot="1" x14ac:dyDescent="0.3">
      <c r="A80" s="292"/>
      <c r="B80" s="293"/>
      <c r="C80" s="293"/>
      <c r="D80" s="293"/>
      <c r="E80" s="293"/>
      <c r="F80" s="293"/>
      <c r="G80" s="293"/>
      <c r="H80" s="293"/>
      <c r="I80" s="293"/>
      <c r="J80" s="293"/>
      <c r="K80" s="293"/>
      <c r="L80" s="293"/>
      <c r="M80" s="293"/>
      <c r="N80" s="293"/>
      <c r="O80" s="293"/>
      <c r="P80" s="293"/>
      <c r="Q80" s="293"/>
      <c r="R80" s="294"/>
    </row>
    <row r="81" spans="1:18" ht="15.75" hidden="1" thickBot="1" x14ac:dyDescent="0.3">
      <c r="A81" s="292"/>
      <c r="B81" s="293"/>
      <c r="C81" s="293"/>
      <c r="D81" s="293"/>
      <c r="E81" s="293"/>
      <c r="F81" s="293"/>
      <c r="G81" s="293"/>
      <c r="H81" s="293"/>
      <c r="I81" s="293"/>
      <c r="J81" s="293"/>
      <c r="K81" s="293"/>
      <c r="L81" s="293"/>
      <c r="M81" s="293"/>
      <c r="N81" s="293"/>
      <c r="O81" s="293"/>
      <c r="P81" s="293"/>
      <c r="Q81" s="293"/>
      <c r="R81" s="294"/>
    </row>
    <row r="82" spans="1:18" ht="15.75" hidden="1" thickBot="1" x14ac:dyDescent="0.3">
      <c r="A82" s="292"/>
      <c r="B82" s="293"/>
      <c r="C82" s="293"/>
      <c r="D82" s="293"/>
      <c r="E82" s="293"/>
      <c r="F82" s="293"/>
      <c r="G82" s="293"/>
      <c r="H82" s="293"/>
      <c r="I82" s="293"/>
      <c r="J82" s="293"/>
      <c r="K82" s="293"/>
      <c r="L82" s="293"/>
      <c r="M82" s="293"/>
      <c r="N82" s="293"/>
      <c r="O82" s="293"/>
      <c r="P82" s="293"/>
      <c r="Q82" s="293"/>
      <c r="R82" s="294"/>
    </row>
    <row r="83" spans="1:18" ht="15.75" hidden="1" thickBot="1" x14ac:dyDescent="0.3">
      <c r="A83" s="292"/>
      <c r="B83" s="293"/>
      <c r="C83" s="293"/>
      <c r="D83" s="293"/>
      <c r="E83" s="293"/>
      <c r="F83" s="293"/>
      <c r="G83" s="293"/>
      <c r="H83" s="293"/>
      <c r="I83" s="293"/>
      <c r="J83" s="293"/>
      <c r="K83" s="293"/>
      <c r="L83" s="293"/>
      <c r="M83" s="293"/>
      <c r="N83" s="293"/>
      <c r="O83" s="293"/>
      <c r="P83" s="293"/>
      <c r="Q83" s="293"/>
      <c r="R83" s="294"/>
    </row>
    <row r="84" spans="1:18" ht="15.75" hidden="1" thickBot="1" x14ac:dyDescent="0.3">
      <c r="A84" s="292"/>
      <c r="B84" s="293"/>
      <c r="C84" s="293"/>
      <c r="D84" s="293"/>
      <c r="E84" s="293"/>
      <c r="F84" s="293"/>
      <c r="G84" s="293"/>
      <c r="H84" s="293"/>
      <c r="I84" s="293"/>
      <c r="J84" s="293"/>
      <c r="K84" s="293"/>
      <c r="L84" s="293"/>
      <c r="M84" s="293"/>
      <c r="N84" s="293"/>
      <c r="O84" s="293"/>
      <c r="P84" s="293"/>
      <c r="Q84" s="293"/>
      <c r="R84" s="294"/>
    </row>
    <row r="85" spans="1:18" ht="15.75" hidden="1" thickBot="1" x14ac:dyDescent="0.3">
      <c r="A85" s="292"/>
      <c r="B85" s="293"/>
      <c r="C85" s="293"/>
      <c r="D85" s="293"/>
      <c r="E85" s="293"/>
      <c r="F85" s="293"/>
      <c r="G85" s="293"/>
      <c r="H85" s="293"/>
      <c r="I85" s="293"/>
      <c r="J85" s="293"/>
      <c r="K85" s="293"/>
      <c r="L85" s="293"/>
      <c r="M85" s="293"/>
      <c r="N85" s="293"/>
      <c r="O85" s="293"/>
      <c r="P85" s="293"/>
      <c r="Q85" s="293"/>
      <c r="R85" s="294"/>
    </row>
    <row r="86" spans="1:18" ht="15.75" hidden="1" thickBot="1" x14ac:dyDescent="0.3">
      <c r="A86" s="292"/>
      <c r="B86" s="293"/>
      <c r="C86" s="293"/>
      <c r="D86" s="293"/>
      <c r="E86" s="293"/>
      <c r="F86" s="293"/>
      <c r="G86" s="293"/>
      <c r="H86" s="293"/>
      <c r="I86" s="293"/>
      <c r="J86" s="293"/>
      <c r="K86" s="293"/>
      <c r="L86" s="293"/>
      <c r="M86" s="293"/>
      <c r="N86" s="293"/>
      <c r="O86" s="293"/>
      <c r="P86" s="293"/>
      <c r="Q86" s="293"/>
      <c r="R86" s="294"/>
    </row>
    <row r="87" spans="1:18" ht="15.75" hidden="1" thickBot="1" x14ac:dyDescent="0.3">
      <c r="A87" s="292"/>
      <c r="B87" s="293"/>
      <c r="C87" s="293"/>
      <c r="D87" s="293"/>
      <c r="E87" s="293"/>
      <c r="F87" s="293"/>
      <c r="G87" s="293"/>
      <c r="H87" s="293"/>
      <c r="I87" s="293"/>
      <c r="J87" s="293"/>
      <c r="K87" s="293"/>
      <c r="L87" s="293"/>
      <c r="M87" s="293"/>
      <c r="N87" s="293"/>
      <c r="O87" s="293"/>
      <c r="P87" s="293"/>
      <c r="Q87" s="293"/>
      <c r="R87" s="294"/>
    </row>
    <row r="88" spans="1:18" ht="15.75" hidden="1" thickBot="1" x14ac:dyDescent="0.3">
      <c r="A88" s="292"/>
      <c r="B88" s="293"/>
      <c r="C88" s="293"/>
      <c r="D88" s="293"/>
      <c r="E88" s="293"/>
      <c r="F88" s="293"/>
      <c r="G88" s="293"/>
      <c r="H88" s="293"/>
      <c r="I88" s="293"/>
      <c r="J88" s="293"/>
      <c r="K88" s="293"/>
      <c r="L88" s="293"/>
      <c r="M88" s="293"/>
      <c r="N88" s="293"/>
      <c r="O88" s="293"/>
      <c r="P88" s="293"/>
      <c r="Q88" s="293"/>
      <c r="R88" s="294"/>
    </row>
    <row r="89" spans="1:18" ht="15.75" hidden="1" thickBot="1" x14ac:dyDescent="0.3">
      <c r="A89" s="292"/>
      <c r="B89" s="293"/>
      <c r="C89" s="293"/>
      <c r="D89" s="293"/>
      <c r="E89" s="293"/>
      <c r="F89" s="293"/>
      <c r="G89" s="293"/>
      <c r="H89" s="293"/>
      <c r="I89" s="293"/>
      <c r="J89" s="293"/>
      <c r="K89" s="293"/>
      <c r="L89" s="293"/>
      <c r="M89" s="293"/>
      <c r="N89" s="293"/>
      <c r="O89" s="293"/>
      <c r="P89" s="293"/>
      <c r="Q89" s="293"/>
      <c r="R89" s="294"/>
    </row>
    <row r="90" spans="1:18" ht="15.75" hidden="1" thickBot="1" x14ac:dyDescent="0.3">
      <c r="A90" s="292"/>
      <c r="B90" s="293"/>
      <c r="C90" s="293"/>
      <c r="D90" s="293"/>
      <c r="E90" s="293"/>
      <c r="F90" s="293"/>
      <c r="G90" s="293"/>
      <c r="H90" s="293"/>
      <c r="I90" s="293"/>
      <c r="J90" s="293"/>
      <c r="K90" s="293"/>
      <c r="L90" s="293"/>
      <c r="M90" s="293"/>
      <c r="N90" s="293"/>
      <c r="O90" s="293"/>
      <c r="P90" s="293"/>
      <c r="Q90" s="293"/>
      <c r="R90" s="294"/>
    </row>
    <row r="91" spans="1:18" ht="15.75" hidden="1" thickBot="1" x14ac:dyDescent="0.3">
      <c r="A91" s="292"/>
      <c r="B91" s="293"/>
      <c r="C91" s="293"/>
      <c r="D91" s="293"/>
      <c r="E91" s="293"/>
      <c r="F91" s="293"/>
      <c r="G91" s="293"/>
      <c r="H91" s="293"/>
      <c r="I91" s="293"/>
      <c r="J91" s="293"/>
      <c r="K91" s="293"/>
      <c r="L91" s="293"/>
      <c r="M91" s="293"/>
      <c r="N91" s="293"/>
      <c r="O91" s="293"/>
      <c r="P91" s="293"/>
      <c r="Q91" s="293"/>
      <c r="R91" s="294"/>
    </row>
    <row r="92" spans="1:18" ht="15.75" hidden="1" thickBot="1" x14ac:dyDescent="0.3">
      <c r="A92" s="292"/>
      <c r="B92" s="293"/>
      <c r="C92" s="293"/>
      <c r="D92" s="293"/>
      <c r="E92" s="293"/>
      <c r="F92" s="293"/>
      <c r="G92" s="293"/>
      <c r="H92" s="293"/>
      <c r="I92" s="293"/>
      <c r="J92" s="293"/>
      <c r="K92" s="293"/>
      <c r="L92" s="293"/>
      <c r="M92" s="293"/>
      <c r="N92" s="293"/>
      <c r="O92" s="293"/>
      <c r="P92" s="293"/>
      <c r="Q92" s="293"/>
      <c r="R92" s="294"/>
    </row>
    <row r="93" spans="1:18" ht="15.75" hidden="1" thickBot="1" x14ac:dyDescent="0.3">
      <c r="A93" s="292"/>
      <c r="B93" s="293"/>
      <c r="C93" s="293"/>
      <c r="D93" s="293"/>
      <c r="E93" s="293"/>
      <c r="F93" s="293"/>
      <c r="G93" s="293"/>
      <c r="H93" s="293"/>
      <c r="I93" s="293"/>
      <c r="J93" s="293"/>
      <c r="K93" s="293"/>
      <c r="L93" s="293"/>
      <c r="M93" s="293"/>
      <c r="N93" s="293"/>
      <c r="O93" s="293"/>
      <c r="P93" s="293"/>
      <c r="Q93" s="293"/>
      <c r="R93" s="294"/>
    </row>
    <row r="94" spans="1:18" ht="15.75" hidden="1" thickBot="1" x14ac:dyDescent="0.3">
      <c r="A94" s="292"/>
      <c r="B94" s="293"/>
      <c r="C94" s="293"/>
      <c r="D94" s="293"/>
      <c r="E94" s="293"/>
      <c r="F94" s="293"/>
      <c r="G94" s="293"/>
      <c r="H94" s="293"/>
      <c r="I94" s="293"/>
      <c r="J94" s="293"/>
      <c r="K94" s="293"/>
      <c r="L94" s="293"/>
      <c r="M94" s="293"/>
      <c r="N94" s="293"/>
      <c r="O94" s="293"/>
      <c r="P94" s="293"/>
      <c r="Q94" s="293"/>
      <c r="R94" s="294"/>
    </row>
    <row r="95" spans="1:18" ht="15.75" hidden="1" thickBot="1" x14ac:dyDescent="0.3">
      <c r="A95" s="292"/>
      <c r="B95" s="293"/>
      <c r="C95" s="293"/>
      <c r="D95" s="293"/>
      <c r="E95" s="293"/>
      <c r="F95" s="293"/>
      <c r="G95" s="293"/>
      <c r="H95" s="293"/>
      <c r="I95" s="293"/>
      <c r="J95" s="293"/>
      <c r="K95" s="293"/>
      <c r="L95" s="293"/>
      <c r="M95" s="293"/>
      <c r="N95" s="293"/>
      <c r="O95" s="293"/>
      <c r="P95" s="293"/>
      <c r="Q95" s="293"/>
      <c r="R95" s="294"/>
    </row>
    <row r="96" spans="1:18" ht="15.75" x14ac:dyDescent="0.25">
      <c r="A96" s="266" t="s">
        <v>243</v>
      </c>
      <c r="B96" s="267"/>
      <c r="C96" s="268"/>
      <c r="D96" s="269" t="s">
        <v>244</v>
      </c>
      <c r="E96" s="218"/>
      <c r="F96" s="218"/>
      <c r="G96" s="218"/>
      <c r="H96" s="218"/>
      <c r="I96" s="218"/>
      <c r="J96" s="218"/>
      <c r="K96" s="218"/>
      <c r="L96" s="219"/>
      <c r="M96" s="269" t="s">
        <v>220</v>
      </c>
      <c r="N96" s="218"/>
      <c r="O96" s="219"/>
      <c r="P96" s="273">
        <v>3</v>
      </c>
      <c r="Q96" s="274"/>
      <c r="R96" s="275"/>
    </row>
    <row r="97" spans="1:18" ht="16.5" thickBot="1" x14ac:dyDescent="0.3">
      <c r="A97" s="279" t="s">
        <v>245</v>
      </c>
      <c r="B97" s="280"/>
      <c r="C97" s="281"/>
      <c r="D97" s="270"/>
      <c r="E97" s="271"/>
      <c r="F97" s="271"/>
      <c r="G97" s="271"/>
      <c r="H97" s="271"/>
      <c r="I97" s="271"/>
      <c r="J97" s="271"/>
      <c r="K97" s="271"/>
      <c r="L97" s="272"/>
      <c r="M97" s="270"/>
      <c r="N97" s="271"/>
      <c r="O97" s="272"/>
      <c r="P97" s="276"/>
      <c r="Q97" s="277"/>
      <c r="R97" s="278"/>
    </row>
    <row r="98" spans="1:18" ht="15.75" x14ac:dyDescent="0.25">
      <c r="A98" s="211" t="s">
        <v>246</v>
      </c>
      <c r="B98" s="212"/>
      <c r="C98" s="212"/>
      <c r="D98" s="212"/>
      <c r="E98" s="212"/>
      <c r="F98" s="212"/>
      <c r="G98" s="212"/>
      <c r="H98" s="212"/>
      <c r="I98" s="212"/>
      <c r="J98" s="212"/>
      <c r="K98" s="212"/>
      <c r="L98" s="212"/>
      <c r="M98" s="212"/>
      <c r="N98" s="212"/>
      <c r="O98" s="212"/>
      <c r="P98" s="212"/>
      <c r="Q98" s="212"/>
      <c r="R98" s="213"/>
    </row>
    <row r="99" spans="1:18" ht="34.5" customHeight="1" x14ac:dyDescent="0.25">
      <c r="A99" s="214" t="s">
        <v>247</v>
      </c>
      <c r="B99" s="215"/>
      <c r="C99" s="215"/>
      <c r="D99" s="215"/>
      <c r="E99" s="215"/>
      <c r="F99" s="215"/>
      <c r="G99" s="215"/>
      <c r="H99" s="215"/>
      <c r="I99" s="215"/>
      <c r="J99" s="215"/>
      <c r="K99" s="215"/>
      <c r="L99" s="215"/>
      <c r="M99" s="215"/>
      <c r="N99" s="215"/>
      <c r="O99" s="215"/>
      <c r="P99" s="215"/>
      <c r="Q99" s="215"/>
      <c r="R99" s="216"/>
    </row>
    <row r="100" spans="1:18" ht="18.75" customHeight="1" x14ac:dyDescent="0.25">
      <c r="A100" s="214" t="s">
        <v>248</v>
      </c>
      <c r="B100" s="215"/>
      <c r="C100" s="215"/>
      <c r="D100" s="215"/>
      <c r="E100" s="215"/>
      <c r="F100" s="215"/>
      <c r="G100" s="215"/>
      <c r="H100" s="215"/>
      <c r="I100" s="215"/>
      <c r="J100" s="215"/>
      <c r="K100" s="215"/>
      <c r="L100" s="215"/>
      <c r="M100" s="215"/>
      <c r="N100" s="215"/>
      <c r="O100" s="215"/>
      <c r="P100" s="215"/>
      <c r="Q100" s="215"/>
      <c r="R100" s="216"/>
    </row>
    <row r="101" spans="1:18" ht="15.75" x14ac:dyDescent="0.25">
      <c r="A101" s="211" t="s">
        <v>249</v>
      </c>
      <c r="B101" s="212"/>
      <c r="C101" s="212"/>
      <c r="D101" s="212"/>
      <c r="E101" s="212"/>
      <c r="F101" s="212"/>
      <c r="G101" s="212"/>
      <c r="H101" s="212"/>
      <c r="I101" s="212"/>
      <c r="J101" s="212"/>
      <c r="K101" s="212"/>
      <c r="L101" s="212"/>
      <c r="M101" s="212"/>
      <c r="N101" s="212"/>
      <c r="O101" s="212"/>
      <c r="P101" s="212"/>
      <c r="Q101" s="212"/>
      <c r="R101" s="213"/>
    </row>
    <row r="102" spans="1:18" ht="33.950000000000003" customHeight="1" x14ac:dyDescent="0.25">
      <c r="A102" s="214" t="s">
        <v>250</v>
      </c>
      <c r="B102" s="215"/>
      <c r="C102" s="215"/>
      <c r="D102" s="215"/>
      <c r="E102" s="215"/>
      <c r="F102" s="215"/>
      <c r="G102" s="215"/>
      <c r="H102" s="215"/>
      <c r="I102" s="215"/>
      <c r="J102" s="215"/>
      <c r="K102" s="215"/>
      <c r="L102" s="215"/>
      <c r="M102" s="215"/>
      <c r="N102" s="215"/>
      <c r="O102" s="215"/>
      <c r="P102" s="215"/>
      <c r="Q102" s="215"/>
      <c r="R102" s="216"/>
    </row>
    <row r="103" spans="1:18" ht="20.25" customHeight="1" x14ac:dyDescent="0.25">
      <c r="A103" s="214" t="s">
        <v>251</v>
      </c>
      <c r="B103" s="215"/>
      <c r="C103" s="215"/>
      <c r="D103" s="215"/>
      <c r="E103" s="215"/>
      <c r="F103" s="215"/>
      <c r="G103" s="215"/>
      <c r="H103" s="215"/>
      <c r="I103" s="215"/>
      <c r="J103" s="215"/>
      <c r="K103" s="215"/>
      <c r="L103" s="215"/>
      <c r="M103" s="215"/>
      <c r="N103" s="215"/>
      <c r="O103" s="215"/>
      <c r="P103" s="215"/>
      <c r="Q103" s="215"/>
      <c r="R103" s="216"/>
    </row>
    <row r="104" spans="1:18" ht="66" customHeight="1" x14ac:dyDescent="0.25">
      <c r="A104" s="214" t="s">
        <v>252</v>
      </c>
      <c r="B104" s="215"/>
      <c r="C104" s="215"/>
      <c r="D104" s="215"/>
      <c r="E104" s="215"/>
      <c r="F104" s="215"/>
      <c r="G104" s="215"/>
      <c r="H104" s="215"/>
      <c r="I104" s="215"/>
      <c r="J104" s="215"/>
      <c r="K104" s="215"/>
      <c r="L104" s="215"/>
      <c r="M104" s="215"/>
      <c r="N104" s="215"/>
      <c r="O104" s="215"/>
      <c r="P104" s="215"/>
      <c r="Q104" s="215"/>
      <c r="R104" s="216"/>
    </row>
    <row r="105" spans="1:18" ht="50.25" customHeight="1" x14ac:dyDescent="0.25">
      <c r="A105" s="214" t="s">
        <v>253</v>
      </c>
      <c r="B105" s="215"/>
      <c r="C105" s="215"/>
      <c r="D105" s="215"/>
      <c r="E105" s="215"/>
      <c r="F105" s="215"/>
      <c r="G105" s="215"/>
      <c r="H105" s="215"/>
      <c r="I105" s="215"/>
      <c r="J105" s="215"/>
      <c r="K105" s="215"/>
      <c r="L105" s="215"/>
      <c r="M105" s="215"/>
      <c r="N105" s="215"/>
      <c r="O105" s="215"/>
      <c r="P105" s="215"/>
      <c r="Q105" s="215"/>
      <c r="R105" s="216"/>
    </row>
    <row r="106" spans="1:18" ht="16.5" hidden="1" thickBot="1" x14ac:dyDescent="0.3">
      <c r="A106" s="226"/>
      <c r="B106" s="227"/>
      <c r="C106" s="227"/>
      <c r="D106" s="227"/>
      <c r="E106" s="227"/>
      <c r="F106" s="227"/>
      <c r="G106" s="227"/>
      <c r="H106" s="227"/>
      <c r="I106" s="227"/>
      <c r="J106" s="227"/>
      <c r="K106" s="227"/>
      <c r="L106" s="227"/>
      <c r="M106" s="227"/>
      <c r="N106" s="227"/>
      <c r="O106" s="227"/>
      <c r="P106" s="228"/>
      <c r="Q106" s="24"/>
      <c r="R106" s="25"/>
    </row>
    <row r="107" spans="1:18" ht="16.5" hidden="1" thickBot="1" x14ac:dyDescent="0.3">
      <c r="A107" s="241"/>
      <c r="B107" s="242"/>
      <c r="C107" s="242"/>
      <c r="D107" s="242"/>
      <c r="E107" s="242"/>
      <c r="F107" s="242"/>
      <c r="G107" s="242"/>
      <c r="H107" s="242"/>
      <c r="I107" s="242"/>
      <c r="J107" s="242"/>
      <c r="K107" s="242"/>
      <c r="L107" s="242"/>
      <c r="M107" s="242"/>
      <c r="N107" s="242"/>
      <c r="O107" s="242"/>
      <c r="P107" s="243"/>
      <c r="Q107" s="220"/>
      <c r="R107" s="221"/>
    </row>
    <row r="108" spans="1:18" ht="16.5" hidden="1" thickBot="1" x14ac:dyDescent="0.3">
      <c r="A108" s="244"/>
      <c r="B108" s="247"/>
      <c r="C108" s="248"/>
      <c r="D108" s="249"/>
      <c r="E108" s="252"/>
      <c r="F108" s="253"/>
      <c r="G108" s="257"/>
      <c r="H108" s="258"/>
      <c r="I108" s="258"/>
      <c r="J108" s="258"/>
      <c r="K108" s="258"/>
      <c r="L108" s="258"/>
      <c r="M108" s="258"/>
      <c r="N108" s="258"/>
      <c r="O108" s="258"/>
      <c r="P108" s="259"/>
      <c r="Q108" s="220"/>
      <c r="R108" s="221"/>
    </row>
    <row r="109" spans="1:18" ht="15.75" hidden="1" x14ac:dyDescent="0.25">
      <c r="A109" s="245"/>
      <c r="B109" s="250"/>
      <c r="C109" s="224"/>
      <c r="D109" s="225"/>
      <c r="E109" s="254"/>
      <c r="F109" s="210"/>
      <c r="G109" s="260"/>
      <c r="H109" s="261"/>
      <c r="I109" s="260"/>
      <c r="J109" s="261"/>
      <c r="K109" s="260"/>
      <c r="L109" s="264"/>
      <c r="M109" s="261"/>
      <c r="N109" s="260"/>
      <c r="O109" s="264"/>
      <c r="P109" s="261"/>
      <c r="Q109" s="220"/>
      <c r="R109" s="221"/>
    </row>
    <row r="110" spans="1:18" ht="16.5" hidden="1" thickBot="1" x14ac:dyDescent="0.3">
      <c r="A110" s="246"/>
      <c r="B110" s="251"/>
      <c r="C110" s="227"/>
      <c r="D110" s="228"/>
      <c r="E110" s="255"/>
      <c r="F110" s="256"/>
      <c r="G110" s="262"/>
      <c r="H110" s="263"/>
      <c r="I110" s="262"/>
      <c r="J110" s="263"/>
      <c r="K110" s="262"/>
      <c r="L110" s="265"/>
      <c r="M110" s="263"/>
      <c r="N110" s="262"/>
      <c r="O110" s="265"/>
      <c r="P110" s="263"/>
      <c r="Q110" s="220"/>
      <c r="R110" s="221"/>
    </row>
    <row r="111" spans="1:18" ht="16.5" hidden="1" thickBot="1" x14ac:dyDescent="0.3">
      <c r="A111" s="26"/>
      <c r="B111" s="232"/>
      <c r="C111" s="240"/>
      <c r="D111" s="233"/>
      <c r="E111" s="232"/>
      <c r="F111" s="233"/>
      <c r="G111" s="234"/>
      <c r="H111" s="235"/>
      <c r="I111" s="234"/>
      <c r="J111" s="235"/>
      <c r="K111" s="234"/>
      <c r="L111" s="236"/>
      <c r="M111" s="235"/>
      <c r="N111" s="234"/>
      <c r="O111" s="236"/>
      <c r="P111" s="235"/>
      <c r="Q111" s="220"/>
      <c r="R111" s="221"/>
    </row>
    <row r="112" spans="1:18" ht="16.5" hidden="1" thickBot="1" x14ac:dyDescent="0.3">
      <c r="A112" s="27"/>
      <c r="B112" s="232"/>
      <c r="C112" s="240"/>
      <c r="D112" s="233"/>
      <c r="E112" s="232"/>
      <c r="F112" s="233"/>
      <c r="G112" s="234"/>
      <c r="H112" s="235"/>
      <c r="I112" s="234"/>
      <c r="J112" s="235"/>
      <c r="K112" s="234"/>
      <c r="L112" s="236"/>
      <c r="M112" s="235"/>
      <c r="N112" s="234"/>
      <c r="O112" s="236"/>
      <c r="P112" s="235"/>
      <c r="Q112" s="220"/>
      <c r="R112" s="221"/>
    </row>
    <row r="113" spans="1:18" ht="16.5" hidden="1" thickBot="1" x14ac:dyDescent="0.3">
      <c r="A113" s="27"/>
      <c r="B113" s="237"/>
      <c r="C113" s="238"/>
      <c r="D113" s="239"/>
      <c r="E113" s="232"/>
      <c r="F113" s="233"/>
      <c r="G113" s="234"/>
      <c r="H113" s="235"/>
      <c r="I113" s="234"/>
      <c r="J113" s="235"/>
      <c r="K113" s="234"/>
      <c r="L113" s="236"/>
      <c r="M113" s="235"/>
      <c r="N113" s="234"/>
      <c r="O113" s="236"/>
      <c r="P113" s="235"/>
      <c r="Q113" s="220"/>
      <c r="R113" s="221"/>
    </row>
    <row r="114" spans="1:18" ht="16.5" hidden="1" thickBot="1" x14ac:dyDescent="0.3">
      <c r="A114" s="27"/>
      <c r="B114" s="229"/>
      <c r="C114" s="230"/>
      <c r="D114" s="231"/>
      <c r="E114" s="232"/>
      <c r="F114" s="233"/>
      <c r="G114" s="234"/>
      <c r="H114" s="235"/>
      <c r="I114" s="234"/>
      <c r="J114" s="235"/>
      <c r="K114" s="234"/>
      <c r="L114" s="236"/>
      <c r="M114" s="235"/>
      <c r="N114" s="234"/>
      <c r="O114" s="236"/>
      <c r="P114" s="235"/>
      <c r="Q114" s="220"/>
      <c r="R114" s="221"/>
    </row>
    <row r="115" spans="1:18" ht="16.5" hidden="1" thickBot="1" x14ac:dyDescent="0.3">
      <c r="A115" s="27"/>
      <c r="B115" s="229"/>
      <c r="C115" s="230"/>
      <c r="D115" s="231"/>
      <c r="E115" s="232"/>
      <c r="F115" s="233"/>
      <c r="G115" s="234"/>
      <c r="H115" s="235"/>
      <c r="I115" s="234"/>
      <c r="J115" s="235"/>
      <c r="K115" s="234"/>
      <c r="L115" s="236"/>
      <c r="M115" s="235"/>
      <c r="N115" s="234"/>
      <c r="O115" s="236"/>
      <c r="P115" s="235"/>
      <c r="Q115" s="220"/>
      <c r="R115" s="221"/>
    </row>
    <row r="116" spans="1:18" ht="15.75" x14ac:dyDescent="0.25">
      <c r="A116" s="211" t="s">
        <v>254</v>
      </c>
      <c r="B116" s="212"/>
      <c r="C116" s="212"/>
      <c r="D116" s="212"/>
      <c r="E116" s="212"/>
      <c r="F116" s="212"/>
      <c r="G116" s="212"/>
      <c r="H116" s="212"/>
      <c r="I116" s="212"/>
      <c r="J116" s="212"/>
      <c r="K116" s="212"/>
      <c r="L116" s="212"/>
      <c r="M116" s="212"/>
      <c r="N116" s="212"/>
      <c r="O116" s="212"/>
      <c r="P116" s="212"/>
      <c r="Q116" s="212"/>
      <c r="R116" s="213"/>
    </row>
    <row r="117" spans="1:18" ht="63.2" customHeight="1" x14ac:dyDescent="0.25">
      <c r="A117" s="214" t="s">
        <v>255</v>
      </c>
      <c r="B117" s="215"/>
      <c r="C117" s="215"/>
      <c r="D117" s="215"/>
      <c r="E117" s="215"/>
      <c r="F117" s="215"/>
      <c r="G117" s="215"/>
      <c r="H117" s="215"/>
      <c r="I117" s="215"/>
      <c r="J117" s="215"/>
      <c r="K117" s="215"/>
      <c r="L117" s="215"/>
      <c r="M117" s="215"/>
      <c r="N117" s="215"/>
      <c r="O117" s="215"/>
      <c r="P117" s="215"/>
      <c r="Q117" s="215"/>
      <c r="R117" s="216"/>
    </row>
    <row r="118" spans="1:18" ht="52.5" customHeight="1" x14ac:dyDescent="0.25">
      <c r="A118" s="214" t="s">
        <v>256</v>
      </c>
      <c r="B118" s="215"/>
      <c r="C118" s="215"/>
      <c r="D118" s="215"/>
      <c r="E118" s="215"/>
      <c r="F118" s="215"/>
      <c r="G118" s="215"/>
      <c r="H118" s="215"/>
      <c r="I118" s="215"/>
      <c r="J118" s="215"/>
      <c r="K118" s="215"/>
      <c r="L118" s="215"/>
      <c r="M118" s="215"/>
      <c r="N118" s="215"/>
      <c r="O118" s="215"/>
      <c r="P118" s="215"/>
      <c r="Q118" s="215"/>
      <c r="R118" s="216"/>
    </row>
    <row r="119" spans="1:18" ht="0.75" customHeight="1" x14ac:dyDescent="0.25">
      <c r="A119" s="214"/>
      <c r="B119" s="215"/>
      <c r="C119" s="215"/>
      <c r="D119" s="215"/>
      <c r="E119" s="215"/>
      <c r="F119" s="215"/>
      <c r="G119" s="215"/>
      <c r="H119" s="215"/>
      <c r="I119" s="215"/>
      <c r="J119" s="215"/>
      <c r="K119" s="215"/>
      <c r="L119" s="215"/>
      <c r="M119" s="215"/>
      <c r="N119" s="215"/>
      <c r="O119" s="215"/>
      <c r="P119" s="215"/>
      <c r="Q119" s="215"/>
      <c r="R119" s="216"/>
    </row>
    <row r="120" spans="1:18" ht="15.75" hidden="1" x14ac:dyDescent="0.25">
      <c r="A120" s="223"/>
      <c r="B120" s="224"/>
      <c r="C120" s="224"/>
      <c r="D120" s="224"/>
      <c r="E120" s="224"/>
      <c r="F120" s="224"/>
      <c r="G120" s="224"/>
      <c r="H120" s="224"/>
      <c r="I120" s="224"/>
      <c r="J120" s="224"/>
      <c r="K120" s="224"/>
      <c r="L120" s="224"/>
      <c r="M120" s="224"/>
      <c r="N120" s="224"/>
      <c r="O120" s="224"/>
      <c r="P120" s="224"/>
      <c r="Q120" s="225"/>
      <c r="R120" s="28"/>
    </row>
    <row r="121" spans="1:18" ht="15.75" hidden="1" x14ac:dyDescent="0.25">
      <c r="A121" s="223"/>
      <c r="B121" s="224"/>
      <c r="C121" s="224"/>
      <c r="D121" s="224"/>
      <c r="E121" s="224"/>
      <c r="F121" s="224"/>
      <c r="G121" s="224"/>
      <c r="H121" s="224"/>
      <c r="I121" s="224"/>
      <c r="J121" s="224"/>
      <c r="K121" s="224"/>
      <c r="L121" s="224"/>
      <c r="M121" s="224"/>
      <c r="N121" s="224"/>
      <c r="O121" s="224"/>
      <c r="P121" s="224"/>
      <c r="Q121" s="225"/>
      <c r="R121" s="28"/>
    </row>
    <row r="122" spans="1:18" ht="16.5" hidden="1" thickBot="1" x14ac:dyDescent="0.3">
      <c r="A122" s="226" t="s">
        <v>257</v>
      </c>
      <c r="B122" s="227"/>
      <c r="C122" s="227"/>
      <c r="D122" s="227"/>
      <c r="E122" s="227"/>
      <c r="F122" s="227"/>
      <c r="G122" s="227"/>
      <c r="H122" s="227"/>
      <c r="I122" s="227"/>
      <c r="J122" s="227"/>
      <c r="K122" s="227"/>
      <c r="L122" s="227"/>
      <c r="M122" s="227"/>
      <c r="N122" s="227"/>
      <c r="O122" s="227"/>
      <c r="P122" s="227"/>
      <c r="Q122" s="228"/>
      <c r="R122" s="28"/>
    </row>
    <row r="123" spans="1:18" ht="36.75" customHeight="1" x14ac:dyDescent="0.25">
      <c r="A123" s="211" t="s">
        <v>258</v>
      </c>
      <c r="B123" s="212"/>
      <c r="C123" s="212"/>
      <c r="D123" s="212"/>
      <c r="E123" s="212"/>
      <c r="F123" s="212"/>
      <c r="G123" s="212"/>
      <c r="H123" s="212"/>
      <c r="I123" s="212"/>
      <c r="J123" s="212"/>
      <c r="K123" s="212"/>
      <c r="L123" s="212"/>
      <c r="M123" s="212"/>
      <c r="N123" s="212"/>
      <c r="O123" s="212"/>
      <c r="P123" s="212"/>
      <c r="Q123" s="212"/>
      <c r="R123" s="213"/>
    </row>
    <row r="124" spans="1:18" ht="15.75" x14ac:dyDescent="0.25">
      <c r="A124" s="211" t="s">
        <v>259</v>
      </c>
      <c r="B124" s="212"/>
      <c r="C124" s="212"/>
      <c r="D124" s="212"/>
      <c r="E124" s="212"/>
      <c r="F124" s="212"/>
      <c r="G124" s="212"/>
      <c r="H124" s="212"/>
      <c r="I124" s="212"/>
      <c r="J124" s="212"/>
      <c r="K124" s="212"/>
      <c r="L124" s="212"/>
      <c r="M124" s="212"/>
      <c r="N124" s="212"/>
      <c r="O124" s="212"/>
      <c r="P124" s="212"/>
      <c r="Q124" s="212"/>
      <c r="R124" s="213"/>
    </row>
    <row r="125" spans="1:18" ht="18" customHeight="1" x14ac:dyDescent="0.25">
      <c r="A125" s="211" t="s">
        <v>260</v>
      </c>
      <c r="B125" s="212"/>
      <c r="C125" s="212"/>
      <c r="D125" s="212"/>
      <c r="E125" s="212"/>
      <c r="F125" s="212"/>
      <c r="G125" s="212"/>
      <c r="H125" s="212"/>
      <c r="I125" s="212"/>
      <c r="J125" s="212"/>
      <c r="K125" s="212"/>
      <c r="L125" s="212"/>
      <c r="M125" s="212"/>
      <c r="N125" s="212"/>
      <c r="O125" s="212"/>
      <c r="P125" s="212"/>
      <c r="Q125" s="212"/>
      <c r="R125" s="213"/>
    </row>
    <row r="126" spans="1:18" ht="18.75" customHeight="1" x14ac:dyDescent="0.25">
      <c r="A126" s="211" t="s">
        <v>261</v>
      </c>
      <c r="B126" s="212"/>
      <c r="C126" s="212"/>
      <c r="D126" s="212"/>
      <c r="E126" s="212"/>
      <c r="F126" s="212"/>
      <c r="G126" s="212"/>
      <c r="H126" s="212"/>
      <c r="I126" s="212"/>
      <c r="J126" s="212"/>
      <c r="K126" s="212"/>
      <c r="L126" s="212"/>
      <c r="M126" s="212"/>
      <c r="N126" s="212"/>
      <c r="O126" s="212"/>
      <c r="P126" s="212"/>
      <c r="Q126" s="212"/>
      <c r="R126" s="213"/>
    </row>
    <row r="127" spans="1:18" ht="18" customHeight="1" thickBot="1" x14ac:dyDescent="0.3">
      <c r="A127" s="211" t="s">
        <v>262</v>
      </c>
      <c r="B127" s="212"/>
      <c r="C127" s="212"/>
      <c r="D127" s="212"/>
      <c r="E127" s="212"/>
      <c r="F127" s="212"/>
      <c r="G127" s="212"/>
      <c r="H127" s="212"/>
      <c r="I127" s="212"/>
      <c r="J127" s="212"/>
      <c r="K127" s="212"/>
      <c r="L127" s="212"/>
      <c r="M127" s="212"/>
      <c r="N127" s="212"/>
      <c r="O127" s="212"/>
      <c r="P127" s="212"/>
      <c r="Q127" s="212"/>
      <c r="R127" s="213"/>
    </row>
    <row r="128" spans="1:18" ht="16.5" hidden="1" thickBot="1" x14ac:dyDescent="0.3">
      <c r="A128" s="214"/>
      <c r="B128" s="215"/>
      <c r="C128" s="215"/>
      <c r="D128" s="215"/>
      <c r="E128" s="215"/>
      <c r="F128" s="215"/>
      <c r="G128" s="215"/>
      <c r="H128" s="215"/>
      <c r="I128" s="215"/>
      <c r="J128" s="215"/>
      <c r="K128" s="215"/>
      <c r="L128" s="215"/>
      <c r="M128" s="215"/>
      <c r="N128" s="215"/>
      <c r="O128" s="215"/>
      <c r="P128" s="215"/>
      <c r="Q128" s="215"/>
      <c r="R128" s="216"/>
    </row>
    <row r="129" spans="1:18" ht="15.75" x14ac:dyDescent="0.25">
      <c r="A129" s="217" t="s">
        <v>263</v>
      </c>
      <c r="B129" s="218"/>
      <c r="C129" s="218"/>
      <c r="D129" s="218"/>
      <c r="E129" s="218"/>
      <c r="F129" s="218"/>
      <c r="G129" s="218"/>
      <c r="H129" s="218"/>
      <c r="I129" s="218"/>
      <c r="J129" s="218"/>
      <c r="K129" s="218"/>
      <c r="L129" s="218"/>
      <c r="M129" s="218"/>
      <c r="N129" s="218"/>
      <c r="O129" s="218"/>
      <c r="P129" s="219"/>
      <c r="Q129" s="220"/>
      <c r="R129" s="221"/>
    </row>
    <row r="130" spans="1:18" ht="15.75" x14ac:dyDescent="0.25">
      <c r="A130" s="208" t="s">
        <v>264</v>
      </c>
      <c r="B130" s="209"/>
      <c r="C130" s="209"/>
      <c r="D130" s="209"/>
      <c r="E130" s="209"/>
      <c r="F130" s="209"/>
      <c r="G130" s="209"/>
      <c r="H130" s="209"/>
      <c r="I130" s="209"/>
      <c r="J130" s="209"/>
      <c r="K130" s="209"/>
      <c r="L130" s="209"/>
      <c r="M130" s="209"/>
      <c r="N130" s="209"/>
      <c r="O130" s="209"/>
      <c r="P130" s="210"/>
      <c r="Q130" s="220"/>
      <c r="R130" s="221"/>
    </row>
    <row r="131" spans="1:18" ht="15.75" x14ac:dyDescent="0.25">
      <c r="A131" s="208" t="s">
        <v>265</v>
      </c>
      <c r="B131" s="209"/>
      <c r="C131" s="209"/>
      <c r="D131" s="209"/>
      <c r="E131" s="209"/>
      <c r="F131" s="209"/>
      <c r="G131" s="209"/>
      <c r="H131" s="209"/>
      <c r="I131" s="209"/>
      <c r="J131" s="209"/>
      <c r="K131" s="209"/>
      <c r="L131" s="209"/>
      <c r="M131" s="209"/>
      <c r="N131" s="209"/>
      <c r="O131" s="209"/>
      <c r="P131" s="210"/>
      <c r="Q131" s="220"/>
      <c r="R131" s="221"/>
    </row>
    <row r="132" spans="1:18" ht="15.75" x14ac:dyDescent="0.25">
      <c r="A132" s="208" t="s">
        <v>266</v>
      </c>
      <c r="B132" s="209"/>
      <c r="C132" s="209"/>
      <c r="D132" s="209"/>
      <c r="E132" s="209"/>
      <c r="F132" s="209"/>
      <c r="G132" s="209"/>
      <c r="H132" s="209"/>
      <c r="I132" s="209"/>
      <c r="J132" s="209"/>
      <c r="K132" s="209"/>
      <c r="L132" s="209"/>
      <c r="M132" s="209"/>
      <c r="N132" s="209"/>
      <c r="O132" s="209"/>
      <c r="P132" s="210"/>
      <c r="Q132" s="220"/>
      <c r="R132" s="221"/>
    </row>
    <row r="133" spans="1:18" ht="15.75" x14ac:dyDescent="0.25">
      <c r="A133" s="208" t="s">
        <v>267</v>
      </c>
      <c r="B133" s="209"/>
      <c r="C133" s="209"/>
      <c r="D133" s="209"/>
      <c r="E133" s="209"/>
      <c r="F133" s="209"/>
      <c r="G133" s="209"/>
      <c r="H133" s="209"/>
      <c r="I133" s="209"/>
      <c r="J133" s="209"/>
      <c r="K133" s="209"/>
      <c r="L133" s="209"/>
      <c r="M133" s="209"/>
      <c r="N133" s="209"/>
      <c r="O133" s="209"/>
      <c r="P133" s="210"/>
      <c r="Q133" s="220"/>
      <c r="R133" s="221"/>
    </row>
    <row r="134" spans="1:18" ht="15.75" x14ac:dyDescent="0.25">
      <c r="A134" s="214" t="s">
        <v>268</v>
      </c>
      <c r="B134" s="215"/>
      <c r="C134" s="215"/>
      <c r="D134" s="215"/>
      <c r="E134" s="215"/>
      <c r="F134" s="215"/>
      <c r="G134" s="215"/>
      <c r="H134" s="215"/>
      <c r="I134" s="215"/>
      <c r="J134" s="215"/>
      <c r="K134" s="215"/>
      <c r="L134" s="215"/>
      <c r="M134" s="215"/>
      <c r="N134" s="215"/>
      <c r="O134" s="215"/>
      <c r="P134" s="222"/>
      <c r="Q134" s="220"/>
      <c r="R134" s="221"/>
    </row>
    <row r="135" spans="1:18" ht="15.75" x14ac:dyDescent="0.25">
      <c r="A135" s="208" t="s">
        <v>269</v>
      </c>
      <c r="B135" s="209"/>
      <c r="C135" s="209"/>
      <c r="D135" s="209"/>
      <c r="E135" s="209"/>
      <c r="F135" s="209"/>
      <c r="G135" s="209"/>
      <c r="H135" s="209"/>
      <c r="I135" s="209"/>
      <c r="J135" s="209"/>
      <c r="K135" s="209"/>
      <c r="L135" s="209"/>
      <c r="M135" s="209"/>
      <c r="N135" s="209"/>
      <c r="O135" s="209"/>
      <c r="P135" s="210"/>
      <c r="Q135" s="220"/>
      <c r="R135" s="221"/>
    </row>
    <row r="136" spans="1:18" ht="15.75" x14ac:dyDescent="0.25">
      <c r="A136" s="208" t="s">
        <v>270</v>
      </c>
      <c r="B136" s="209"/>
      <c r="C136" s="209"/>
      <c r="D136" s="209"/>
      <c r="E136" s="209"/>
      <c r="F136" s="209"/>
      <c r="G136" s="209"/>
      <c r="H136" s="209"/>
      <c r="I136" s="209"/>
      <c r="J136" s="209"/>
      <c r="K136" s="209"/>
      <c r="L136" s="209"/>
      <c r="M136" s="209"/>
      <c r="N136" s="209"/>
      <c r="O136" s="209"/>
      <c r="P136" s="210"/>
      <c r="Q136" s="220"/>
      <c r="R136" s="221"/>
    </row>
    <row r="137" spans="1:18" ht="15.75" x14ac:dyDescent="0.25">
      <c r="A137" s="208" t="s">
        <v>271</v>
      </c>
      <c r="B137" s="209"/>
      <c r="C137" s="209"/>
      <c r="D137" s="209"/>
      <c r="E137" s="209"/>
      <c r="F137" s="209"/>
      <c r="G137" s="209"/>
      <c r="H137" s="209"/>
      <c r="I137" s="209"/>
      <c r="J137" s="209"/>
      <c r="K137" s="209"/>
      <c r="L137" s="209"/>
      <c r="M137" s="209"/>
      <c r="N137" s="209"/>
      <c r="O137" s="209"/>
      <c r="P137" s="210"/>
      <c r="Q137" s="220"/>
      <c r="R137" s="221"/>
    </row>
    <row r="138" spans="1:18" ht="15.75" x14ac:dyDescent="0.25">
      <c r="A138" s="208" t="s">
        <v>272</v>
      </c>
      <c r="B138" s="209"/>
      <c r="C138" s="209"/>
      <c r="D138" s="209"/>
      <c r="E138" s="209"/>
      <c r="F138" s="209"/>
      <c r="G138" s="209"/>
      <c r="H138" s="209"/>
      <c r="I138" s="209"/>
      <c r="J138" s="209"/>
      <c r="K138" s="209"/>
      <c r="L138" s="209"/>
      <c r="M138" s="209"/>
      <c r="N138" s="209"/>
      <c r="O138" s="209"/>
      <c r="P138" s="210"/>
      <c r="Q138" s="220"/>
      <c r="R138" s="221"/>
    </row>
    <row r="139" spans="1:18" ht="15" customHeight="1" x14ac:dyDescent="0.25">
      <c r="A139" s="208" t="s">
        <v>273</v>
      </c>
      <c r="B139" s="209"/>
      <c r="C139" s="209"/>
      <c r="D139" s="209"/>
      <c r="E139" s="209"/>
      <c r="F139" s="209"/>
      <c r="G139" s="209"/>
      <c r="H139" s="209"/>
      <c r="I139" s="209"/>
      <c r="J139" s="209"/>
      <c r="K139" s="209"/>
      <c r="L139" s="209"/>
      <c r="M139" s="209"/>
      <c r="N139" s="209"/>
      <c r="O139" s="209"/>
      <c r="P139" s="210"/>
      <c r="Q139" s="220"/>
      <c r="R139" s="221"/>
    </row>
    <row r="140" spans="1:18" ht="15.75" hidden="1" x14ac:dyDescent="0.25">
      <c r="A140" s="208"/>
      <c r="B140" s="209"/>
      <c r="C140" s="209"/>
      <c r="D140" s="209"/>
      <c r="E140" s="209"/>
      <c r="F140" s="209"/>
      <c r="G140" s="209"/>
      <c r="H140" s="209"/>
      <c r="I140" s="209"/>
      <c r="J140" s="209"/>
      <c r="K140" s="209"/>
      <c r="L140" s="209"/>
      <c r="M140" s="209"/>
      <c r="N140" s="209"/>
      <c r="O140" s="209"/>
      <c r="P140" s="210"/>
      <c r="Q140" s="220"/>
      <c r="R140" s="221"/>
    </row>
    <row r="141" spans="1:18" ht="15.75" x14ac:dyDescent="0.25">
      <c r="A141" s="208" t="s">
        <v>274</v>
      </c>
      <c r="B141" s="209"/>
      <c r="C141" s="209"/>
      <c r="D141" s="209"/>
      <c r="E141" s="209"/>
      <c r="F141" s="209"/>
      <c r="G141" s="209"/>
      <c r="H141" s="209"/>
      <c r="I141" s="209"/>
      <c r="J141" s="209"/>
      <c r="K141" s="209"/>
      <c r="L141" s="209"/>
      <c r="M141" s="209"/>
      <c r="N141" s="209"/>
      <c r="O141" s="209"/>
      <c r="P141" s="210"/>
      <c r="Q141" s="220"/>
      <c r="R141" s="221"/>
    </row>
    <row r="142" spans="1:18" ht="30" customHeight="1" x14ac:dyDescent="0.25">
      <c r="A142" s="208" t="s">
        <v>275</v>
      </c>
      <c r="B142" s="209"/>
      <c r="C142" s="209"/>
      <c r="D142" s="209"/>
      <c r="E142" s="209"/>
      <c r="F142" s="209"/>
      <c r="G142" s="209"/>
      <c r="H142" s="209"/>
      <c r="I142" s="209"/>
      <c r="J142" s="209"/>
      <c r="K142" s="209"/>
      <c r="L142" s="209"/>
      <c r="M142" s="209"/>
      <c r="N142" s="209"/>
      <c r="O142" s="209"/>
      <c r="P142" s="210"/>
      <c r="Q142" s="220"/>
      <c r="R142" s="221"/>
    </row>
    <row r="143" spans="1:18" ht="15.75" hidden="1" x14ac:dyDescent="0.25">
      <c r="A143" s="208"/>
      <c r="B143" s="209"/>
      <c r="C143" s="209"/>
      <c r="D143" s="209"/>
      <c r="E143" s="209"/>
      <c r="F143" s="209"/>
      <c r="G143" s="209"/>
      <c r="H143" s="209"/>
      <c r="I143" s="209"/>
      <c r="J143" s="209"/>
      <c r="K143" s="209"/>
      <c r="L143" s="209"/>
      <c r="M143" s="209"/>
      <c r="N143" s="209"/>
      <c r="O143" s="209"/>
      <c r="P143" s="210"/>
      <c r="Q143" s="220"/>
      <c r="R143" s="221"/>
    </row>
    <row r="144" spans="1:18" ht="20.25" customHeight="1" x14ac:dyDescent="0.25">
      <c r="A144" s="208" t="s">
        <v>276</v>
      </c>
      <c r="B144" s="209"/>
      <c r="C144" s="209"/>
      <c r="D144" s="209"/>
      <c r="E144" s="209"/>
      <c r="F144" s="209"/>
      <c r="G144" s="209"/>
      <c r="H144" s="209"/>
      <c r="I144" s="209"/>
      <c r="J144" s="209"/>
      <c r="K144" s="209"/>
      <c r="L144" s="209"/>
      <c r="M144" s="209"/>
      <c r="N144" s="209"/>
      <c r="O144" s="209"/>
      <c r="P144" s="210"/>
      <c r="Q144" s="220"/>
      <c r="R144" s="221"/>
    </row>
    <row r="145" spans="1:18" ht="30.75" customHeight="1" x14ac:dyDescent="0.25">
      <c r="A145" s="204" t="s">
        <v>277</v>
      </c>
      <c r="B145" s="205"/>
      <c r="C145" s="205"/>
      <c r="D145" s="205"/>
      <c r="E145" s="205"/>
      <c r="F145" s="205"/>
      <c r="G145" s="205"/>
      <c r="H145" s="205"/>
      <c r="I145" s="205"/>
      <c r="J145" s="205"/>
      <c r="K145" s="205"/>
      <c r="L145" s="205"/>
      <c r="M145" s="205"/>
      <c r="N145" s="205"/>
      <c r="O145" s="205"/>
      <c r="P145" s="206"/>
      <c r="Q145" s="29"/>
      <c r="R145" s="30"/>
    </row>
    <row r="146" spans="1:18" ht="15.75" x14ac:dyDescent="0.25">
      <c r="A146" s="31"/>
      <c r="B146" s="32"/>
      <c r="C146" s="32"/>
      <c r="D146" s="32"/>
      <c r="E146" s="32"/>
      <c r="F146" s="32"/>
      <c r="G146" s="32"/>
      <c r="H146" s="32"/>
      <c r="I146" s="32"/>
      <c r="J146" s="32"/>
      <c r="K146" s="32"/>
      <c r="L146" s="32"/>
      <c r="M146" s="32"/>
      <c r="N146" s="32"/>
      <c r="O146" s="32"/>
      <c r="P146" s="32"/>
      <c r="Q146" s="32"/>
      <c r="R146" s="32"/>
    </row>
    <row r="147" spans="1:18" ht="15.75" x14ac:dyDescent="0.25">
      <c r="A147" s="31"/>
      <c r="B147" s="31"/>
      <c r="C147" s="32"/>
      <c r="D147" s="32"/>
      <c r="E147" s="32"/>
      <c r="F147" s="32"/>
      <c r="G147" s="32"/>
      <c r="H147" s="32"/>
      <c r="I147" s="32"/>
      <c r="J147" s="32"/>
      <c r="K147" s="32"/>
      <c r="L147" s="207"/>
      <c r="M147" s="207"/>
      <c r="N147" s="207"/>
      <c r="O147" s="207"/>
      <c r="P147" s="32"/>
      <c r="Q147" s="32"/>
      <c r="R147" s="32"/>
    </row>
    <row r="148" spans="1:18" ht="15.75" x14ac:dyDescent="0.25">
      <c r="A148" s="207" t="s">
        <v>278</v>
      </c>
      <c r="B148" s="207"/>
      <c r="C148" s="207"/>
      <c r="D148" s="207"/>
      <c r="E148" s="207"/>
      <c r="F148" s="32"/>
      <c r="G148" s="32"/>
      <c r="H148" s="32"/>
      <c r="I148" s="32"/>
      <c r="J148" s="32"/>
      <c r="K148" s="32"/>
      <c r="L148" s="207" t="s">
        <v>65</v>
      </c>
      <c r="M148" s="207"/>
      <c r="N148" s="207"/>
      <c r="O148" s="207"/>
      <c r="P148" s="32"/>
      <c r="Q148" s="32"/>
      <c r="R148" s="32"/>
    </row>
  </sheetData>
  <mergeCells count="169">
    <mergeCell ref="O1:R4"/>
    <mergeCell ref="A4:N4"/>
    <mergeCell ref="A3:N3"/>
    <mergeCell ref="A2:N2"/>
    <mergeCell ref="A13:B20"/>
    <mergeCell ref="C13:R13"/>
    <mergeCell ref="C14:R14"/>
    <mergeCell ref="C15:R15"/>
    <mergeCell ref="C16:R16"/>
    <mergeCell ref="C17:R17"/>
    <mergeCell ref="C18:R18"/>
    <mergeCell ref="C19:R19"/>
    <mergeCell ref="C20:R20"/>
    <mergeCell ref="A7:B12"/>
    <mergeCell ref="C7:R7"/>
    <mergeCell ref="C8:R8"/>
    <mergeCell ref="C9:R9"/>
    <mergeCell ref="C10:R10"/>
    <mergeCell ref="C11:R11"/>
    <mergeCell ref="C12:R12"/>
    <mergeCell ref="A5:B5"/>
    <mergeCell ref="C5:R5"/>
    <mergeCell ref="A6:B6"/>
    <mergeCell ref="C6:R6"/>
    <mergeCell ref="A21:B29"/>
    <mergeCell ref="C21:P21"/>
    <mergeCell ref="C22:R22"/>
    <mergeCell ref="C23:P23"/>
    <mergeCell ref="C24:P24"/>
    <mergeCell ref="C25:P25"/>
    <mergeCell ref="C26:R26"/>
    <mergeCell ref="C27:R27"/>
    <mergeCell ref="C28:R28"/>
    <mergeCell ref="C29:R29"/>
    <mergeCell ref="A33:B33"/>
    <mergeCell ref="C33:K33"/>
    <mergeCell ref="L33:N33"/>
    <mergeCell ref="O33:P33"/>
    <mergeCell ref="A34:R34"/>
    <mergeCell ref="A35:R35"/>
    <mergeCell ref="A30:B30"/>
    <mergeCell ref="C30:K31"/>
    <mergeCell ref="L30:N31"/>
    <mergeCell ref="O30:P31"/>
    <mergeCell ref="A31:B31"/>
    <mergeCell ref="A32:B32"/>
    <mergeCell ref="C32:K32"/>
    <mergeCell ref="L32:N32"/>
    <mergeCell ref="O32:P32"/>
    <mergeCell ref="A42:R44"/>
    <mergeCell ref="A45:R45"/>
    <mergeCell ref="A46:R46"/>
    <mergeCell ref="A47:R47"/>
    <mergeCell ref="A48:R48"/>
    <mergeCell ref="A49:R49"/>
    <mergeCell ref="A36:R36"/>
    <mergeCell ref="A37:R37"/>
    <mergeCell ref="A38:R38"/>
    <mergeCell ref="A39:R39"/>
    <mergeCell ref="A40:R40"/>
    <mergeCell ref="A41:R41"/>
    <mergeCell ref="A56:R56"/>
    <mergeCell ref="A57:R57"/>
    <mergeCell ref="A58:R58"/>
    <mergeCell ref="A59:R59"/>
    <mergeCell ref="A60:R60"/>
    <mergeCell ref="A61:R95"/>
    <mergeCell ref="A50:R50"/>
    <mergeCell ref="A51:R51"/>
    <mergeCell ref="A52:R52"/>
    <mergeCell ref="A53:R53"/>
    <mergeCell ref="A54:R54"/>
    <mergeCell ref="A55:R55"/>
    <mergeCell ref="A99:R99"/>
    <mergeCell ref="A100:R100"/>
    <mergeCell ref="A101:R101"/>
    <mergeCell ref="A102:R102"/>
    <mergeCell ref="A103:R103"/>
    <mergeCell ref="A104:R104"/>
    <mergeCell ref="A96:C96"/>
    <mergeCell ref="D96:L97"/>
    <mergeCell ref="M96:O97"/>
    <mergeCell ref="P96:R97"/>
    <mergeCell ref="A97:C97"/>
    <mergeCell ref="A98:R98"/>
    <mergeCell ref="A105:R105"/>
    <mergeCell ref="A106:P106"/>
    <mergeCell ref="A107:P107"/>
    <mergeCell ref="Q107:R107"/>
    <mergeCell ref="A108:A110"/>
    <mergeCell ref="B108:D110"/>
    <mergeCell ref="E108:F110"/>
    <mergeCell ref="G108:P108"/>
    <mergeCell ref="Q108:R108"/>
    <mergeCell ref="G109:H109"/>
    <mergeCell ref="I109:J110"/>
    <mergeCell ref="K109:M110"/>
    <mergeCell ref="N109:P110"/>
    <mergeCell ref="Q109:R110"/>
    <mergeCell ref="G110:H110"/>
    <mergeCell ref="B111:D111"/>
    <mergeCell ref="E111:F111"/>
    <mergeCell ref="G111:H111"/>
    <mergeCell ref="I111:J111"/>
    <mergeCell ref="K111:M111"/>
    <mergeCell ref="N111:P111"/>
    <mergeCell ref="Q111:R111"/>
    <mergeCell ref="B112:D112"/>
    <mergeCell ref="E112:F112"/>
    <mergeCell ref="G112:H112"/>
    <mergeCell ref="I112:J112"/>
    <mergeCell ref="K112:M112"/>
    <mergeCell ref="N112:P112"/>
    <mergeCell ref="Q112:R112"/>
    <mergeCell ref="Q113:R113"/>
    <mergeCell ref="B114:D114"/>
    <mergeCell ref="E114:F114"/>
    <mergeCell ref="G114:H114"/>
    <mergeCell ref="I114:J114"/>
    <mergeCell ref="K114:M114"/>
    <mergeCell ref="N114:P114"/>
    <mergeCell ref="Q114:R114"/>
    <mergeCell ref="B113:D113"/>
    <mergeCell ref="E113:F113"/>
    <mergeCell ref="G113:H113"/>
    <mergeCell ref="I113:J113"/>
    <mergeCell ref="K113:M113"/>
    <mergeCell ref="N113:P113"/>
    <mergeCell ref="A121:Q121"/>
    <mergeCell ref="A122:Q122"/>
    <mergeCell ref="A123:R123"/>
    <mergeCell ref="A124:R124"/>
    <mergeCell ref="A125:R125"/>
    <mergeCell ref="A126:R126"/>
    <mergeCell ref="Q115:R115"/>
    <mergeCell ref="A116:R116"/>
    <mergeCell ref="A117:R117"/>
    <mergeCell ref="A118:R118"/>
    <mergeCell ref="A119:R119"/>
    <mergeCell ref="A120:Q120"/>
    <mergeCell ref="B115:D115"/>
    <mergeCell ref="E115:F115"/>
    <mergeCell ref="G115:H115"/>
    <mergeCell ref="I115:J115"/>
    <mergeCell ref="K115:M115"/>
    <mergeCell ref="N115:P115"/>
    <mergeCell ref="A127:R127"/>
    <mergeCell ref="A128:R128"/>
    <mergeCell ref="A129:P129"/>
    <mergeCell ref="Q129:R144"/>
    <mergeCell ref="A130:P130"/>
    <mergeCell ref="A131:P131"/>
    <mergeCell ref="A132:P132"/>
    <mergeCell ref="A133:P133"/>
    <mergeCell ref="A134:P134"/>
    <mergeCell ref="A135:P135"/>
    <mergeCell ref="A142:P142"/>
    <mergeCell ref="A143:P143"/>
    <mergeCell ref="A144:P144"/>
    <mergeCell ref="A145:P145"/>
    <mergeCell ref="L147:O147"/>
    <mergeCell ref="A148:E148"/>
    <mergeCell ref="L148:O148"/>
    <mergeCell ref="A136:P136"/>
    <mergeCell ref="A137:P137"/>
    <mergeCell ref="A138:P138"/>
    <mergeCell ref="A139:P139"/>
    <mergeCell ref="A140:P140"/>
    <mergeCell ref="A141:P141"/>
  </mergeCells>
  <pageMargins left="0.7" right="0.7" top="0.75" bottom="0.75"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4" workbookViewId="0">
      <selection activeCell="B19" sqref="B19"/>
    </sheetView>
  </sheetViews>
  <sheetFormatPr defaultRowHeight="15" x14ac:dyDescent="0.25"/>
  <cols>
    <col min="1" max="1" width="18.140625" customWidth="1"/>
    <col min="2" max="2" width="65" customWidth="1"/>
  </cols>
  <sheetData>
    <row r="1" spans="1:8" ht="15.75" x14ac:dyDescent="0.25">
      <c r="A1" s="358" t="s">
        <v>319</v>
      </c>
      <c r="B1" s="358"/>
      <c r="C1" s="358"/>
      <c r="D1" s="358"/>
      <c r="E1" s="358"/>
      <c r="F1" s="358"/>
      <c r="G1" s="358"/>
      <c r="H1" s="358"/>
    </row>
    <row r="2" spans="1:8" ht="16.5" thickBot="1" x14ac:dyDescent="0.3">
      <c r="A2" s="55"/>
    </row>
    <row r="3" spans="1:8" ht="15.75" thickBot="1" x14ac:dyDescent="0.3">
      <c r="A3" s="359" t="s">
        <v>318</v>
      </c>
      <c r="B3" s="359" t="s">
        <v>317</v>
      </c>
      <c r="C3" s="361" t="s">
        <v>316</v>
      </c>
      <c r="D3" s="362"/>
      <c r="E3" s="362"/>
      <c r="F3" s="362"/>
      <c r="G3" s="362"/>
      <c r="H3" s="363"/>
    </row>
    <row r="4" spans="1:8" ht="15.75" thickBot="1" x14ac:dyDescent="0.3">
      <c r="A4" s="360"/>
      <c r="B4" s="360"/>
      <c r="C4" s="54" t="s">
        <v>315</v>
      </c>
      <c r="D4" s="361" t="s">
        <v>314</v>
      </c>
      <c r="E4" s="363"/>
      <c r="F4" s="361" t="s">
        <v>313</v>
      </c>
      <c r="G4" s="363"/>
      <c r="H4" s="54" t="s">
        <v>312</v>
      </c>
    </row>
    <row r="5" spans="1:8" ht="33.950000000000003" customHeight="1" thickBot="1" x14ac:dyDescent="0.3">
      <c r="A5" s="42"/>
      <c r="B5" s="53" t="s">
        <v>311</v>
      </c>
      <c r="C5" s="52"/>
      <c r="D5" s="364"/>
      <c r="E5" s="365"/>
      <c r="F5" s="364"/>
      <c r="G5" s="365"/>
      <c r="H5" s="52"/>
    </row>
    <row r="6" spans="1:8" ht="34.5" customHeight="1" thickBot="1" x14ac:dyDescent="0.3">
      <c r="A6" s="42" t="s">
        <v>310</v>
      </c>
      <c r="B6" s="51" t="s">
        <v>309</v>
      </c>
      <c r="C6" s="50">
        <v>90.9</v>
      </c>
      <c r="D6" s="366">
        <v>100</v>
      </c>
      <c r="E6" s="366"/>
      <c r="F6" s="366">
        <v>100</v>
      </c>
      <c r="G6" s="366"/>
      <c r="H6" s="49">
        <v>100</v>
      </c>
    </row>
    <row r="7" spans="1:8" ht="15.95" customHeight="1" thickBot="1" x14ac:dyDescent="0.3">
      <c r="A7" s="42"/>
      <c r="B7" s="48" t="s">
        <v>308</v>
      </c>
      <c r="C7" s="40"/>
      <c r="D7" s="352"/>
      <c r="E7" s="353"/>
      <c r="F7" s="352"/>
      <c r="G7" s="353"/>
      <c r="H7" s="40"/>
    </row>
    <row r="8" spans="1:8" ht="18" customHeight="1" thickBot="1" x14ac:dyDescent="0.3">
      <c r="A8" s="42" t="s">
        <v>307</v>
      </c>
      <c r="B8" s="41" t="s">
        <v>306</v>
      </c>
      <c r="C8" s="43">
        <v>5.5</v>
      </c>
      <c r="D8" s="354">
        <v>5.5</v>
      </c>
      <c r="E8" s="355"/>
      <c r="F8" s="354">
        <v>5.6</v>
      </c>
      <c r="G8" s="355"/>
      <c r="H8" s="43">
        <v>5.7</v>
      </c>
    </row>
    <row r="9" spans="1:8" ht="26.25" customHeight="1" thickBot="1" x14ac:dyDescent="0.3">
      <c r="A9" s="42" t="s">
        <v>305</v>
      </c>
      <c r="B9" s="41" t="s">
        <v>304</v>
      </c>
      <c r="C9" s="43">
        <v>70</v>
      </c>
      <c r="D9" s="354">
        <v>75</v>
      </c>
      <c r="E9" s="355"/>
      <c r="F9" s="354">
        <v>78</v>
      </c>
      <c r="G9" s="355"/>
      <c r="H9" s="43">
        <v>78</v>
      </c>
    </row>
    <row r="10" spans="1:8" ht="15.75" thickBot="1" x14ac:dyDescent="0.3">
      <c r="A10" s="42" t="s">
        <v>303</v>
      </c>
      <c r="B10" s="41" t="s">
        <v>302</v>
      </c>
      <c r="C10" s="40">
        <v>50</v>
      </c>
      <c r="D10" s="356">
        <v>50</v>
      </c>
      <c r="E10" s="357"/>
      <c r="F10" s="356">
        <v>75</v>
      </c>
      <c r="G10" s="357"/>
      <c r="H10" s="40">
        <v>100</v>
      </c>
    </row>
    <row r="11" spans="1:8" ht="15.75" thickBot="1" x14ac:dyDescent="0.3">
      <c r="A11" s="42" t="s">
        <v>301</v>
      </c>
      <c r="B11" s="41" t="s">
        <v>300</v>
      </c>
      <c r="C11" s="40">
        <v>50</v>
      </c>
      <c r="D11" s="356">
        <v>60</v>
      </c>
      <c r="E11" s="357"/>
      <c r="F11" s="356">
        <v>80</v>
      </c>
      <c r="G11" s="357"/>
      <c r="H11" s="40">
        <v>100</v>
      </c>
    </row>
    <row r="12" spans="1:8" ht="15.75" thickBot="1" x14ac:dyDescent="0.3">
      <c r="A12" s="42"/>
      <c r="B12" s="48" t="s">
        <v>299</v>
      </c>
      <c r="C12" s="40"/>
      <c r="D12" s="356"/>
      <c r="E12" s="357"/>
      <c r="F12" s="356"/>
      <c r="G12" s="357"/>
      <c r="H12" s="40"/>
    </row>
    <row r="13" spans="1:8" ht="15.75" thickBot="1" x14ac:dyDescent="0.3">
      <c r="A13" s="42" t="s">
        <v>298</v>
      </c>
      <c r="B13" s="41" t="s">
        <v>297</v>
      </c>
      <c r="C13" s="40">
        <v>6</v>
      </c>
      <c r="D13" s="356">
        <v>8</v>
      </c>
      <c r="E13" s="357"/>
      <c r="F13" s="356">
        <v>9</v>
      </c>
      <c r="G13" s="357"/>
      <c r="H13" s="40">
        <v>10</v>
      </c>
    </row>
    <row r="14" spans="1:8" ht="32.25" thickBot="1" x14ac:dyDescent="0.3">
      <c r="A14" s="42"/>
      <c r="B14" s="47" t="s">
        <v>296</v>
      </c>
      <c r="C14" s="40"/>
      <c r="D14" s="356"/>
      <c r="E14" s="357"/>
      <c r="F14" s="356"/>
      <c r="G14" s="357"/>
      <c r="H14" s="40"/>
    </row>
    <row r="15" spans="1:8" ht="30.75" thickBot="1" x14ac:dyDescent="0.3">
      <c r="A15" s="42" t="s">
        <v>295</v>
      </c>
      <c r="B15" s="46" t="s">
        <v>294</v>
      </c>
      <c r="C15" s="43">
        <v>2.33</v>
      </c>
      <c r="D15" s="354">
        <v>2.5</v>
      </c>
      <c r="E15" s="355"/>
      <c r="F15" s="354">
        <v>2.7</v>
      </c>
      <c r="G15" s="355"/>
      <c r="H15" s="43">
        <v>2.8</v>
      </c>
    </row>
    <row r="16" spans="1:8" ht="30.75" thickBot="1" x14ac:dyDescent="0.3">
      <c r="A16" s="42"/>
      <c r="B16" s="45" t="s">
        <v>293</v>
      </c>
      <c r="C16" s="40"/>
      <c r="D16" s="356"/>
      <c r="E16" s="357"/>
      <c r="F16" s="356"/>
      <c r="G16" s="357"/>
      <c r="H16" s="40"/>
    </row>
    <row r="17" spans="1:8" ht="15.75" thickBot="1" x14ac:dyDescent="0.3">
      <c r="A17" s="42" t="s">
        <v>292</v>
      </c>
      <c r="B17" s="41" t="s">
        <v>291</v>
      </c>
      <c r="C17" s="40">
        <v>1</v>
      </c>
      <c r="D17" s="356">
        <v>3</v>
      </c>
      <c r="E17" s="357"/>
      <c r="F17" s="356">
        <v>4</v>
      </c>
      <c r="G17" s="357"/>
      <c r="H17" s="40">
        <v>4</v>
      </c>
    </row>
    <row r="18" spans="1:8" ht="15.75" thickBot="1" x14ac:dyDescent="0.3">
      <c r="A18" s="42" t="s">
        <v>290</v>
      </c>
      <c r="B18" s="44" t="s">
        <v>289</v>
      </c>
      <c r="C18" s="40">
        <v>7</v>
      </c>
      <c r="D18" s="356">
        <v>8</v>
      </c>
      <c r="E18" s="357"/>
      <c r="F18" s="356">
        <v>9</v>
      </c>
      <c r="G18" s="357"/>
      <c r="H18" s="40">
        <v>10</v>
      </c>
    </row>
    <row r="19" spans="1:8" ht="15.75" thickBot="1" x14ac:dyDescent="0.3">
      <c r="A19" s="42" t="s">
        <v>288</v>
      </c>
      <c r="B19" s="41" t="s">
        <v>287</v>
      </c>
      <c r="C19" s="43">
        <v>24.8</v>
      </c>
      <c r="D19" s="354">
        <v>26.1</v>
      </c>
      <c r="E19" s="355"/>
      <c r="F19" s="354">
        <v>28</v>
      </c>
      <c r="G19" s="355"/>
      <c r="H19" s="43">
        <v>30</v>
      </c>
    </row>
    <row r="20" spans="1:8" ht="15.75" thickBot="1" x14ac:dyDescent="0.3">
      <c r="A20" s="42" t="s">
        <v>286</v>
      </c>
      <c r="B20" s="41" t="s">
        <v>285</v>
      </c>
      <c r="C20" s="40">
        <v>2</v>
      </c>
      <c r="D20" s="356">
        <v>3</v>
      </c>
      <c r="E20" s="357"/>
      <c r="F20" s="356">
        <v>3</v>
      </c>
      <c r="G20" s="357"/>
      <c r="H20" s="40">
        <v>3</v>
      </c>
    </row>
  </sheetData>
  <mergeCells count="38">
    <mergeCell ref="D5:E5"/>
    <mergeCell ref="F5:G5"/>
    <mergeCell ref="D16:E16"/>
    <mergeCell ref="F16:G16"/>
    <mergeCell ref="D17:E17"/>
    <mergeCell ref="F17:G17"/>
    <mergeCell ref="D13:E13"/>
    <mergeCell ref="F13:G13"/>
    <mergeCell ref="D11:E11"/>
    <mergeCell ref="F11:G11"/>
    <mergeCell ref="D12:E12"/>
    <mergeCell ref="F12:G12"/>
    <mergeCell ref="D10:E10"/>
    <mergeCell ref="F10:G10"/>
    <mergeCell ref="D6:E6"/>
    <mergeCell ref="F6:G6"/>
    <mergeCell ref="A1:H1"/>
    <mergeCell ref="A3:A4"/>
    <mergeCell ref="B3:B4"/>
    <mergeCell ref="C3:H3"/>
    <mergeCell ref="D4:E4"/>
    <mergeCell ref="F4:G4"/>
    <mergeCell ref="D19:E19"/>
    <mergeCell ref="F19:G19"/>
    <mergeCell ref="D20:E20"/>
    <mergeCell ref="F20:G20"/>
    <mergeCell ref="D14:E14"/>
    <mergeCell ref="F14:G14"/>
    <mergeCell ref="D15:E15"/>
    <mergeCell ref="F15:G15"/>
    <mergeCell ref="D18:E18"/>
    <mergeCell ref="F18:G18"/>
    <mergeCell ref="D7:E7"/>
    <mergeCell ref="F7:G7"/>
    <mergeCell ref="D8:E8"/>
    <mergeCell ref="F8:G8"/>
    <mergeCell ref="D9:E9"/>
    <mergeCell ref="F9:G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Programa - 02, 2019</vt:lpstr>
      <vt:lpstr>Aprašymas 2019 m.</vt:lpstr>
      <vt:lpstr>Vertinimo kriterijai</vt:lpstr>
      <vt:lpstr>'Programa - 02, 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Baškevičienė</dc:creator>
  <cp:lastModifiedBy>GUMBYTĖ Danguolė</cp:lastModifiedBy>
  <cp:lastPrinted>2019-11-14T12:06:21Z</cp:lastPrinted>
  <dcterms:created xsi:type="dcterms:W3CDTF">2017-10-10T13:17:26Z</dcterms:created>
  <dcterms:modified xsi:type="dcterms:W3CDTF">2019-12-05T09:33:23Z</dcterms:modified>
</cp:coreProperties>
</file>