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l.kasparaviciute\Desktop\Laima\DARBAS\TEISĖS AKTŲ PAKEITIMAS\KVR metodikos keitimas\2025 KVR dėl visuomeninio tiekimo ir kt\Iki VK dok\"/>
    </mc:Choice>
  </mc:AlternateContent>
  <xr:revisionPtr revIDLastSave="0" documentId="8_{272E0896-BCA3-4172-B09E-F26C5ACBB6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Sheet1!$A$1:$I$72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5" i="1" l="1"/>
  <c r="F52" i="1"/>
  <c r="F48" i="1"/>
  <c r="F43" i="1"/>
  <c r="F41" i="1" s="1"/>
  <c r="F40" i="1" s="1"/>
  <c r="F35" i="1"/>
  <c r="F33" i="1" s="1"/>
  <c r="F32" i="1" s="1"/>
  <c r="F25" i="1"/>
  <c r="F24" i="1" l="1"/>
  <c r="F64" i="1" s="1"/>
  <c r="F66" i="1" s="1"/>
</calcChain>
</file>

<file path=xl/sharedStrings.xml><?xml version="1.0" encoding="utf-8"?>
<sst xmlns="http://schemas.openxmlformats.org/spreadsheetml/2006/main" count="187" uniqueCount="144">
  <si>
    <t>Elektros energijos perdavimo, skirstymo ir visuomeninio tiekimo</t>
  </si>
  <si>
    <t>paslaugų bei visuomeninės kainos viršutinės ribos nustatymo metodika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</si>
  <si>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</si>
  <si>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</si>
  <si>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</si>
  <si>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</si>
  <si>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</si>
  <si>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</si>
  <si>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</si>
  <si>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</si>
  <si>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El.paštas</t>
  </si>
  <si>
    <t>________________________</t>
  </si>
  <si>
    <t>sudarymo data</t>
  </si>
  <si>
    <t>Eil. Nr.</t>
  </si>
  <si>
    <t>Rodiklis</t>
  </si>
  <si>
    <t>Vnt.</t>
  </si>
  <si>
    <t>iš jų
(taikoma skirstymo veiklai)</t>
  </si>
  <si>
    <t>VĮ</t>
  </si>
  <si>
    <t>ŽĮ</t>
  </si>
  <si>
    <t>1.</t>
  </si>
  <si>
    <t>REGULIUOJAMOS VEIKLOS SĄNAUDOS (2+3+4+5+6+7)</t>
  </si>
  <si>
    <t>eurais</t>
  </si>
  <si>
    <t>2.</t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</si>
  <si>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</si>
  <si>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</si>
  <si>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</si>
  <si>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</si>
  <si>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</si>
  <si>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</si>
  <si>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</si>
  <si>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</si>
  <si>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</si>
  <si>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</si>
  <si>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</si>
  <si>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</si>
  <si>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</si>
  <si>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</si>
  <si>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</si>
  <si>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t>NUSIDĖVĖJIMO (AMORTIZACIJOS) SĄNAUDOS</t>
  </si>
  <si>
    <t>4.</t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</si>
  <si>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</si>
  <si>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</si>
  <si>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</si>
  <si>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</si>
  <si>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</si>
  <si>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</si>
  <si>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t>t metų darbo užmokesčio koregavimo koeficientas</t>
  </si>
  <si>
    <t>koef.</t>
  </si>
  <si>
    <t>4.4.</t>
  </si>
  <si>
    <t>Finansų ministerijos prognozuojamas vidutinio mėnesinio bruto darbo užmokesčio pokytis t metais</t>
  </si>
  <si>
    <t>4.5.</t>
  </si>
  <si>
    <t>efektyvumo koeficientas t metais</t>
  </si>
  <si>
    <t>4.6.</t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</si>
  <si>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</si>
  <si>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</si>
  <si>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</si>
  <si>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</si>
  <si>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</si>
  <si>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</si>
  <si>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Bazinės remonto, techninės priežiūros ir ekploatavimo sąnaudos, personalo sąnaudos (išskyrus darbo užmokesčio, socialinio draudimo sąnaudas), administracinės sąnaudos, rinkodaros ir pardavimų sąnaudos, kitos pripažįstamos sąnaudos, koreguotos infliacijos koeficientu (5.2*5.3)</t>
  </si>
  <si>
    <t>5.2.</t>
  </si>
  <si>
    <t>Bazinės remonto, techninės priežiūros ir ekploatavimo sąnaudos, personalo sąnaudos (išskyrus darbo užmokesčio, socialinio draudimo sąnaudas), administracinės sąnaudos, rinkodaros ir pardavimų sąnaudos, kitos pripažįstamos sąnaudos2</t>
  </si>
  <si>
    <t>5.3.</t>
  </si>
  <si>
    <t>Infliacijos koeficientas t metais</t>
  </si>
  <si>
    <t>koef</t>
  </si>
  <si>
    <t>5.4.</t>
  </si>
  <si>
    <t>Prognozuojamas vidutinio metinio vartotojų kainų indekso (VKI) pokytis t metais lyginant su atitinkamu indeksu t-1 metais</t>
  </si>
  <si>
    <t>5.5.</t>
  </si>
  <si>
    <t>5.6.</t>
  </si>
  <si>
    <t>Patikslintas pagal t metų duomenis t-1 metų infliacijos koeficientas (išvardinti skaičiavimo dedamąsias)</t>
  </si>
  <si>
    <t>5.7.</t>
  </si>
  <si>
    <t>Remonto, techninės priežiūros ir ekploatavimo sąnaudų, personalo sąnaudų (išskyrus darbo užmokesčio, socialinio draudimo sąnaudas), administracinių sąnaudų, rinkodaros ir pardavimų sąnaudų, kitų pripažįstamų sąnaudų padidėjimas/sumažėjimas dėl nenumatytų pasikeitimų (išvardinti)1</t>
  </si>
  <si>
    <t>6.</t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</si>
  <si>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</si>
  <si>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</si>
  <si>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</si>
  <si>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</si>
  <si>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</si>
  <si>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</si>
  <si>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t>TURTO NURAŠYMO SĄNAUDOS</t>
  </si>
  <si>
    <t>8.</t>
  </si>
  <si>
    <t>INVESTICIJŲ GRĄŽA (8.1 *8.2)</t>
  </si>
  <si>
    <t>8.1.</t>
  </si>
  <si>
    <t>Reguliuojamos veiklos RAB (2 priedo 1 eil.+8 eil.)</t>
  </si>
  <si>
    <t>8.2.</t>
  </si>
  <si>
    <t>9.</t>
  </si>
  <si>
    <t>KITOS REGULIUOJAMOS PAJAMOS (SĄNAUDOS) (9.1+...+9.4)</t>
  </si>
  <si>
    <t>9.1.</t>
  </si>
  <si>
    <t>Reaktyviosios energijos pajamos</t>
  </si>
  <si>
    <t>9.2.</t>
  </si>
  <si>
    <t>Dalyvavimo ITC (angl. Inter-TSO Compensation) mechanizme saldo</t>
  </si>
  <si>
    <t>9.3.</t>
  </si>
  <si>
    <t>Reguliuojamo turto nuomos pajamos</t>
  </si>
  <si>
    <t>9.4.</t>
  </si>
  <si>
    <t>Kitos pajamos (sąnaudos) (išvardinti)</t>
  </si>
  <si>
    <t>10.</t>
  </si>
  <si>
    <t>PRAĖJUSIO LAIKOTARPIO INVESTICIJŲ GRĄŽOS KOREKCIJA</t>
  </si>
  <si>
    <t>11.</t>
  </si>
  <si>
    <t>12.</t>
  </si>
  <si>
    <t>PROGNOZUOJAMAS PERDUOTI/ PASKIRSTYTI/ PARDUOTI ELEKTROS ENERGIJOS KIEKIS</t>
  </si>
  <si>
    <t>13.</t>
  </si>
  <si>
    <t>Tvirtinu:</t>
  </si>
  <si>
    <t>____________</t>
  </si>
  <si>
    <t>_______________</t>
  </si>
  <si>
    <t>Parašas</t>
  </si>
  <si>
    <t>Vardas, pavardė</t>
  </si>
  <si>
    <t>ENERGETIKOS INOVACIJŲ SĄNAUDOS</t>
  </si>
  <si>
    <t>14.</t>
  </si>
  <si>
    <t>15.</t>
  </si>
  <si>
    <t>16.</t>
  </si>
  <si>
    <t>20__ m.</t>
  </si>
  <si>
    <r>
      <t>DK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=(1+(ΔDU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 xml:space="preserve"> )/100)* DK</t>
    </r>
    <r>
      <rPr>
        <i/>
        <vertAlign val="subscript"/>
        <sz val="8"/>
        <rFont val="Times New Roman"/>
        <family val="1"/>
        <charset val="186"/>
      </rPr>
      <t>t-1</t>
    </r>
  </si>
  <si>
    <r>
      <t>ΔDU</t>
    </r>
    <r>
      <rPr>
        <i/>
        <vertAlign val="subscript"/>
        <sz val="8"/>
        <rFont val="Times New Roman"/>
        <family val="1"/>
        <charset val="186"/>
      </rPr>
      <t>t</t>
    </r>
  </si>
  <si>
    <r>
      <t>e</t>
    </r>
    <r>
      <rPr>
        <i/>
        <vertAlign val="subscript"/>
        <sz val="8"/>
        <rFont val="Times New Roman"/>
        <family val="1"/>
        <charset val="186"/>
      </rPr>
      <t>t</t>
    </r>
  </si>
  <si>
    <r>
      <t>DK</t>
    </r>
    <r>
      <rPr>
        <i/>
        <vertAlign val="subscript"/>
        <sz val="8"/>
        <rFont val="Times New Roman"/>
        <family val="1"/>
        <charset val="186"/>
      </rPr>
      <t>t-1</t>
    </r>
  </si>
  <si>
    <r>
      <t>IK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=(1+(i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-e</t>
    </r>
    <r>
      <rPr>
        <i/>
        <vertAlign val="subscript"/>
        <sz val="8"/>
        <rFont val="Times New Roman"/>
        <family val="1"/>
        <charset val="186"/>
      </rPr>
      <t>t</t>
    </r>
    <r>
      <rPr>
        <i/>
        <sz val="8"/>
        <rFont val="Times New Roman"/>
        <family val="1"/>
        <charset val="186"/>
      </rPr>
      <t>)/100)*IK</t>
    </r>
    <r>
      <rPr>
        <i/>
        <vertAlign val="subscript"/>
        <sz val="8"/>
        <rFont val="Times New Roman"/>
        <family val="1"/>
        <charset val="186"/>
      </rPr>
      <t>t-1</t>
    </r>
  </si>
  <si>
    <r>
      <t>i</t>
    </r>
    <r>
      <rPr>
        <i/>
        <vertAlign val="subscript"/>
        <sz val="8"/>
        <rFont val="Times New Roman"/>
        <family val="1"/>
        <charset val="186"/>
      </rPr>
      <t>t</t>
    </r>
  </si>
  <si>
    <r>
      <t>IK</t>
    </r>
    <r>
      <rPr>
        <i/>
        <vertAlign val="subscript"/>
        <sz val="8"/>
        <rFont val="Times New Roman"/>
        <family val="1"/>
        <charset val="186"/>
      </rPr>
      <t>t-1</t>
    </r>
  </si>
  <si>
    <t>Tarybos nustatyta investicijų grąžos norma t metais</t>
  </si>
  <si>
    <r>
      <t>GALUTINĖS PROGNOZUOJAMOS PAJAMOS (1+8-9-10</t>
    </r>
    <r>
      <rPr>
        <b/>
        <sz val="8"/>
        <rFont val="Times New Roman"/>
        <family val="1"/>
      </rPr>
      <t>+11+12+13</t>
    </r>
    <r>
      <rPr>
        <b/>
        <sz val="8"/>
        <rFont val="Times New Roman"/>
        <family val="1"/>
        <charset val="186"/>
      </rPr>
      <t>)</t>
    </r>
  </si>
  <si>
    <r>
      <t>KOREGUOTA KAINOS VIRŠUTINĖ RIBA ((</t>
    </r>
    <r>
      <rPr>
        <b/>
        <sz val="8"/>
        <rFont val="Times New Roman"/>
        <family val="1"/>
      </rPr>
      <t>14</t>
    </r>
    <r>
      <rPr>
        <b/>
        <sz val="8"/>
        <rFont val="Times New Roman"/>
        <family val="1"/>
        <charset val="186"/>
      </rPr>
      <t>:15)*100)</t>
    </r>
  </si>
  <si>
    <r>
      <rPr>
        <vertAlign val="superscript"/>
        <sz val="8"/>
        <rFont val="Times New Roman"/>
        <family val="1"/>
        <charset val="186"/>
      </rPr>
      <t>1</t>
    </r>
    <r>
      <rPr>
        <sz val="8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</si>
  <si>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r>
      <rPr>
        <vertAlign val="superscript"/>
        <sz val="8"/>
        <rFont val="Times New Roman"/>
        <family val="1"/>
        <charset val="186"/>
      </rPr>
      <t>2</t>
    </r>
    <r>
      <rPr>
        <sz val="8"/>
        <rFont val="Times New Roman"/>
        <family val="1"/>
        <charset val="186"/>
      </rPr>
      <t>Įskaitant Aprašo 32.6 papunktyje nurodytas sąnaudas.</t>
    </r>
  </si>
  <si>
    <r>
      <t>K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</si>
  <si>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INO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</si>
  <si>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K</t>
    </r>
    <r>
      <rPr>
        <b/>
        <i/>
        <vertAlign val="subscript"/>
        <sz val="8"/>
        <rFont val="Times New Roman"/>
        <family val="1"/>
        <charset val="186"/>
      </rPr>
      <t>LRAIC,t</t>
    </r>
  </si>
  <si>
    <r>
      <t>PD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</si>
  <si>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P'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</si>
  <si>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E'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</si>
  <si>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T'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</si>
  <si>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OI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</si>
  <si>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NT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</si>
  <si>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ROI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</si>
  <si>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M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</si>
  <si>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OPEX'(beDU)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</si>
  <si>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OPEX'(DU)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</si>
  <si>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N</t>
    </r>
    <r>
      <rPr>
        <b/>
        <i/>
        <vertAlign val="subscript"/>
        <sz val="8"/>
        <rFont val="Times New Roman"/>
        <family val="1"/>
        <charset val="186"/>
      </rPr>
      <t>t</t>
    </r>
  </si>
  <si>
    <r>
      <t>Sn</t>
    </r>
    <r>
      <rPr>
        <b/>
        <i/>
        <vertAlign val="subscript"/>
        <sz val="8"/>
        <rFont val="Times New Roman"/>
        <family val="1"/>
        <charset val="186"/>
      </rPr>
      <t>t</t>
    </r>
    <r>
      <rPr>
        <b/>
        <i/>
        <sz val="8"/>
        <rFont val="Times New Roman"/>
        <family val="1"/>
        <charset val="186"/>
      </rPr>
      <t>+S</t>
    </r>
    <r>
      <rPr>
        <b/>
        <i/>
        <vertAlign val="subscript"/>
        <sz val="8"/>
        <rFont val="Times New Roman"/>
        <family val="1"/>
        <charset val="186"/>
      </rPr>
      <t>srt</t>
    </r>
  </si>
  <si>
    <t>___________________________________________________DUOMENŲ SUVESTINĖ KAINOS VIRŠUTINEI RIBAI KOREGUOTI</t>
  </si>
  <si>
    <t>10 priedas</t>
  </si>
  <si>
    <t xml:space="preserve">                         (elektros energetikos įmonės pavadinimas)</t>
  </si>
  <si>
    <t>KOREKCIJA (PAGAL METODIKOS 24.2 PAPUNKTĮ)</t>
  </si>
  <si>
    <t>PAPILDOMA DEDAMOJI</t>
  </si>
  <si>
    <t>Perdavimo /Skirstymo veikla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</si>
</sst>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8"/>
      <name val="Times New Roman"/>
      <family val="1"/>
      <charset val="186"/>
    </font>
    <font>
      <sz val="12"/>
      <name val="Times New Roman Baltic"/>
      <charset val="186"/>
    </font>
    <font>
      <sz val="11"/>
      <name val="Calibri"/>
      <family val="2"/>
      <charset val="186"/>
      <scheme val="minor"/>
    </font>
    <font>
      <b/>
      <sz val="12"/>
      <name val="Times"/>
      <family val="1"/>
    </font>
    <font>
      <b/>
      <sz val="8"/>
      <name val="Times New Roman"/>
      <family val="1"/>
      <charset val="186"/>
    </font>
    <font>
      <i/>
      <sz val="8"/>
      <name val="Times New Roman"/>
      <family val="1"/>
      <charset val="186"/>
    </font>
    <font>
      <i/>
      <vertAlign val="subscript"/>
      <sz val="8"/>
      <name val="Times New Roman"/>
      <family val="1"/>
      <charset val="186"/>
    </font>
    <font>
      <b/>
      <sz val="8"/>
      <name val="Times New Roman"/>
      <family val="1"/>
    </font>
    <font>
      <vertAlign val="superscript"/>
      <sz val="8"/>
      <name val="Times New Roman"/>
      <family val="1"/>
      <charset val="186"/>
    </font>
    <font>
      <b/>
      <i/>
      <sz val="8"/>
      <name val="Times New Roman"/>
      <family val="1"/>
      <charset val="186"/>
    </font>
    <font>
      <b/>
      <i/>
      <vertAlign val="subscript"/>
      <sz val="8"/>
      <name val="Times New Roman"/>
      <family val="1"/>
      <charset val="186"/>
    </font>
    <font>
      <sz val="10"/>
      <name val="Times New Roman Baltic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2" fillId="2" borderId="18" xfId="1" applyFont="1" applyFill="1" applyBorder="1" applyAlignment="1">
      <alignment vertical="center"/>
    </xf>
    <xf numFmtId="0" fontId="2" fillId="2" borderId="18" xfId="1" applyFont="1" applyFill="1" applyBorder="1" applyAlignment="1">
      <alignment horizontal="left" vertical="center" wrapText="1"/>
    </xf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top"/>
    </xf>
    <xf numFmtId="0" fontId="6" fillId="2" borderId="14" xfId="0" applyFont="1" applyFill="1" applyBorder="1" applyAlignment="1">
      <alignment horizontal="left" vertical="center" wrapText="1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6" fillId="2" borderId="31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2" fillId="2" borderId="18" xfId="1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6" fillId="0" borderId="3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6" fillId="2" borderId="33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center" vertical="center" wrapText="1"/>
    </xf>
    <xf numFmtId="0" fontId="2" fillId="2" borderId="22" xfId="1" applyFont="1" applyFill="1" applyBorder="1" applyAlignment="1">
      <alignment horizontal="center" vertical="center" wrapText="1"/>
    </xf>
    <xf numFmtId="0" fontId="2" fillId="2" borderId="21" xfId="1" applyFont="1" applyFill="1" applyBorder="1" applyAlignment="1">
      <alignment horizontal="left" vertical="center"/>
    </xf>
    <xf numFmtId="0" fontId="2" fillId="2" borderId="22" xfId="1" applyFont="1" applyFill="1" applyBorder="1" applyAlignment="1">
      <alignment horizontal="left" vertical="center"/>
    </xf>
  </cellXfs>
  <cellStyles count="2">
    <cellStyle name="Įprastas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71"/>
  <sheetViews>
    <sheetView tabSelected="1" topLeftCell="D8" zoomScale="90" zoomScaleNormal="90" workbookViewId="0">
      <selection activeCell="J25" sqref="J25"/>
    </sheetView>
  </sheetViews>
  <sheetFormatPr defaultColWidth="15" defaultRowHeight="15" x14ac:dyDescent="0.25"/>
  <cols>
    <col min="1" max="1" width="4" style="3" customWidth="1"/>
    <col min="2" max="2" width="15" style="3"/>
    <col min="3" max="3" width="23.7109375" style="3" customWidth="1"/>
    <col min="4" max="4" width="64" style="3" customWidth="1"/>
    <col min="5" max="8" width="15" style="3"/>
    <col min="9" max="9" width="6.140625" style="3" customWidth="1"/>
    <col min="10" max="16384" width="15" style="3"/>
  </cols>
  <sheetData>
    <row r="2" spans="2:9" x14ac:dyDescent="0.25">
      <c r="F2" s="4" t="s">
        <v>0</v>
      </c>
      <c r="H2" s="5"/>
      <c r="I2" s="5"/>
    </row>
    <row r="3" spans="2:9" x14ac:dyDescent="0.25">
      <c r="F3" s="4" t="s">
        <v>1</v>
      </c>
      <c r="H3" s="5"/>
      <c r="I3" s="5"/>
    </row>
    <row r="4" spans="2:9" x14ac:dyDescent="0.25">
      <c r="F4" s="4" t="s">
        <v>139</v>
      </c>
      <c r="H4" s="5"/>
      <c r="I4" s="5"/>
    </row>
    <row r="6" spans="2:9" x14ac:dyDescent="0.25">
      <c r="B6" s="51" t="s">
        <v>2</v>
      </c>
      <c r="C6" s="51"/>
      <c r="D6" s="1"/>
      <c r="E6" s="51" t="s">
        <v>3</v>
      </c>
      <c r="F6" s="2"/>
      <c r="G6" s="72"/>
      <c r="H6" s="73"/>
    </row>
    <row r="7" spans="2:9" x14ac:dyDescent="0.25">
      <c r="B7" s="74" t="s">
        <v>4</v>
      </c>
      <c r="C7" s="75"/>
      <c r="D7" s="1"/>
      <c r="E7" s="74" t="s">
        <v>5</v>
      </c>
      <c r="F7" s="75"/>
      <c r="G7" s="72"/>
      <c r="H7" s="73"/>
    </row>
    <row r="8" spans="2:9" x14ac:dyDescent="0.25">
      <c r="B8" s="74" t="s">
        <v>6</v>
      </c>
      <c r="C8" s="75"/>
      <c r="D8" s="1"/>
      <c r="E8" s="74" t="s">
        <v>7</v>
      </c>
      <c r="F8" s="75"/>
      <c r="G8" s="72"/>
      <c r="H8" s="73"/>
    </row>
    <row r="9" spans="2:9" x14ac:dyDescent="0.25">
      <c r="B9" s="74" t="s">
        <v>8</v>
      </c>
      <c r="C9" s="75"/>
      <c r="D9" s="1"/>
      <c r="E9" s="74" t="s">
        <v>9</v>
      </c>
      <c r="F9" s="75"/>
      <c r="G9" s="72"/>
      <c r="H9" s="73"/>
    </row>
    <row r="10" spans="2:9" x14ac:dyDescent="0.25">
      <c r="B10" s="74" t="s">
        <v>9</v>
      </c>
      <c r="C10" s="75"/>
      <c r="D10" s="1"/>
      <c r="E10" s="74" t="s">
        <v>10</v>
      </c>
      <c r="F10" s="75"/>
      <c r="G10" s="72"/>
      <c r="H10" s="73"/>
    </row>
    <row r="11" spans="2:9" x14ac:dyDescent="0.25">
      <c r="B11" s="74" t="s">
        <v>10</v>
      </c>
      <c r="C11" s="75"/>
      <c r="D11" s="1"/>
      <c r="E11" s="74"/>
      <c r="F11" s="75"/>
      <c r="G11" s="72"/>
      <c r="H11" s="73"/>
    </row>
    <row r="14" spans="2:9" ht="15.75" x14ac:dyDescent="0.25">
      <c r="C14" s="49" t="s">
        <v>138</v>
      </c>
      <c r="D14" s="48"/>
      <c r="E14" s="49"/>
      <c r="F14" s="49"/>
      <c r="G14" s="49"/>
      <c r="H14" s="49"/>
    </row>
    <row r="15" spans="2:9" x14ac:dyDescent="0.25">
      <c r="C15" s="52" t="s">
        <v>140</v>
      </c>
    </row>
    <row r="16" spans="2:9" ht="15.75" x14ac:dyDescent="0.25">
      <c r="C16" s="50"/>
    </row>
    <row r="17" spans="2:8" x14ac:dyDescent="0.25">
      <c r="D17" s="6" t="s">
        <v>11</v>
      </c>
      <c r="E17" s="6"/>
      <c r="F17" s="6"/>
    </row>
    <row r="18" spans="2:8" x14ac:dyDescent="0.25">
      <c r="D18" s="7" t="s">
        <v>12</v>
      </c>
    </row>
    <row r="20" spans="2:8" ht="15.75" thickBot="1" x14ac:dyDescent="0.3"/>
    <row r="21" spans="2:8" ht="18.75" customHeight="1" x14ac:dyDescent="0.25">
      <c r="B21" s="65" t="s">
        <v>13</v>
      </c>
      <c r="C21" s="68" t="s">
        <v>14</v>
      </c>
      <c r="D21" s="68"/>
      <c r="E21" s="65" t="s">
        <v>15</v>
      </c>
      <c r="F21" s="70" t="s">
        <v>143</v>
      </c>
      <c r="G21" s="60" t="s">
        <v>16</v>
      </c>
      <c r="H21" s="61"/>
    </row>
    <row r="22" spans="2:8" x14ac:dyDescent="0.25">
      <c r="B22" s="66"/>
      <c r="C22" s="69"/>
      <c r="D22" s="69"/>
      <c r="E22" s="66"/>
      <c r="F22" s="71"/>
      <c r="G22" s="62"/>
      <c r="H22" s="63"/>
    </row>
    <row r="23" spans="2:8" ht="15.75" thickBot="1" x14ac:dyDescent="0.3">
      <c r="B23" s="67"/>
      <c r="C23" s="69"/>
      <c r="D23" s="69"/>
      <c r="E23" s="66"/>
      <c r="F23" s="15" t="s">
        <v>110</v>
      </c>
      <c r="G23" s="16" t="s">
        <v>17</v>
      </c>
      <c r="H23" s="17" t="s">
        <v>18</v>
      </c>
    </row>
    <row r="24" spans="2:8" ht="15.75" thickBot="1" x14ac:dyDescent="0.3">
      <c r="B24" s="42" t="s">
        <v>19</v>
      </c>
      <c r="C24" s="23"/>
      <c r="D24" s="11" t="s">
        <v>20</v>
      </c>
      <c r="E24" s="18" t="s">
        <v>21</v>
      </c>
      <c r="F24" s="30">
        <f>+SUM(F25,F31,F32,F40,F48,F51)</f>
        <v>0</v>
      </c>
      <c r="G24" s="31"/>
      <c r="H24" s="32"/>
    </row>
    <row r="25" spans="2:8" ht="15.75" thickBot="1" x14ac:dyDescent="0.3">
      <c r="B25" s="42" t="s">
        <v>22</v>
      </c>
      <c r="C25" s="46" t="s">
        <v>137</v>
      </c>
      <c r="D25" s="11" t="s">
        <v>23</v>
      </c>
      <c r="E25" s="18" t="s">
        <v>21</v>
      </c>
      <c r="F25" s="30">
        <f>+(F26*F27+F28*F29)/100</f>
        <v>0</v>
      </c>
      <c r="G25" s="31"/>
      <c r="H25" s="32"/>
    </row>
    <row r="26" spans="2:8" x14ac:dyDescent="0.25">
      <c r="B26" s="43" t="s">
        <v>24</v>
      </c>
      <c r="C26" s="24"/>
      <c r="D26" s="12" t="s">
        <v>25</v>
      </c>
      <c r="E26" s="19" t="s">
        <v>26</v>
      </c>
      <c r="F26" s="33"/>
      <c r="G26" s="34"/>
      <c r="H26" s="35"/>
    </row>
    <row r="27" spans="2:8" ht="22.5" x14ac:dyDescent="0.25">
      <c r="B27" s="44" t="s">
        <v>27</v>
      </c>
      <c r="C27" s="25"/>
      <c r="D27" s="13" t="s">
        <v>28</v>
      </c>
      <c r="E27" s="20" t="s">
        <v>29</v>
      </c>
      <c r="F27" s="36"/>
      <c r="G27" s="37"/>
      <c r="H27" s="38"/>
    </row>
    <row r="28" spans="2:8" x14ac:dyDescent="0.25">
      <c r="B28" s="44" t="s">
        <v>30</v>
      </c>
      <c r="C28" s="25"/>
      <c r="D28" s="13" t="s">
        <v>31</v>
      </c>
      <c r="E28" s="20" t="s">
        <v>26</v>
      </c>
      <c r="F28" s="36"/>
      <c r="G28" s="37"/>
      <c r="H28" s="38"/>
    </row>
    <row r="29" spans="2:8" ht="13.5" customHeight="1" x14ac:dyDescent="0.25">
      <c r="B29" s="44" t="s">
        <v>32</v>
      </c>
      <c r="C29" s="25"/>
      <c r="D29" s="13" t="s">
        <v>33</v>
      </c>
      <c r="E29" s="20" t="s">
        <v>29</v>
      </c>
      <c r="F29" s="36"/>
      <c r="G29" s="37"/>
      <c r="H29" s="38"/>
    </row>
    <row r="30" spans="2:8" ht="15.75" thickBot="1" x14ac:dyDescent="0.3">
      <c r="B30" s="45" t="s">
        <v>34</v>
      </c>
      <c r="C30" s="26"/>
      <c r="D30" s="14" t="s">
        <v>35</v>
      </c>
      <c r="E30" s="21" t="s">
        <v>36</v>
      </c>
      <c r="F30" s="39"/>
      <c r="G30" s="40"/>
      <c r="H30" s="41"/>
    </row>
    <row r="31" spans="2:8" ht="15.75" thickBot="1" x14ac:dyDescent="0.3">
      <c r="B31" s="42" t="s">
        <v>37</v>
      </c>
      <c r="C31" s="46" t="s">
        <v>136</v>
      </c>
      <c r="D31" s="11" t="s">
        <v>38</v>
      </c>
      <c r="E31" s="18" t="s">
        <v>21</v>
      </c>
      <c r="F31" s="30">
        <v>0</v>
      </c>
      <c r="G31" s="31"/>
      <c r="H31" s="32"/>
    </row>
    <row r="32" spans="2:8" ht="15.75" thickBot="1" x14ac:dyDescent="0.3">
      <c r="B32" s="42" t="s">
        <v>39</v>
      </c>
      <c r="C32" s="47" t="s">
        <v>135</v>
      </c>
      <c r="D32" s="11" t="s">
        <v>40</v>
      </c>
      <c r="E32" s="18" t="s">
        <v>21</v>
      </c>
      <c r="F32" s="30">
        <f>+F33+F39</f>
        <v>0</v>
      </c>
      <c r="G32" s="31"/>
      <c r="H32" s="32"/>
    </row>
    <row r="33" spans="2:8" ht="22.5" x14ac:dyDescent="0.25">
      <c r="B33" s="43" t="s">
        <v>41</v>
      </c>
      <c r="C33" s="24"/>
      <c r="D33" s="12" t="s">
        <v>42</v>
      </c>
      <c r="E33" s="19" t="s">
        <v>21</v>
      </c>
      <c r="F33" s="33">
        <f>+F34*F35</f>
        <v>0</v>
      </c>
      <c r="G33" s="34"/>
      <c r="H33" s="35"/>
    </row>
    <row r="34" spans="2:8" x14ac:dyDescent="0.25">
      <c r="B34" s="44" t="s">
        <v>43</v>
      </c>
      <c r="C34" s="25"/>
      <c r="D34" s="13" t="s">
        <v>44</v>
      </c>
      <c r="E34" s="20" t="s">
        <v>21</v>
      </c>
      <c r="F34" s="36"/>
      <c r="G34" s="37"/>
      <c r="H34" s="38"/>
    </row>
    <row r="35" spans="2:8" x14ac:dyDescent="0.25">
      <c r="B35" s="44" t="s">
        <v>45</v>
      </c>
      <c r="C35" s="27" t="s">
        <v>111</v>
      </c>
      <c r="D35" s="13" t="s">
        <v>46</v>
      </c>
      <c r="E35" s="20" t="s">
        <v>47</v>
      </c>
      <c r="F35" s="36">
        <f>(1+(F36-F37)/100)*F38</f>
        <v>0</v>
      </c>
      <c r="G35" s="37"/>
      <c r="H35" s="38"/>
    </row>
    <row r="36" spans="2:8" ht="22.5" x14ac:dyDescent="0.25">
      <c r="B36" s="44" t="s">
        <v>48</v>
      </c>
      <c r="C36" s="27" t="s">
        <v>112</v>
      </c>
      <c r="D36" s="13" t="s">
        <v>49</v>
      </c>
      <c r="E36" s="20" t="s">
        <v>36</v>
      </c>
      <c r="F36" s="36"/>
      <c r="G36" s="37"/>
      <c r="H36" s="38"/>
    </row>
    <row r="37" spans="2:8" x14ac:dyDescent="0.25">
      <c r="B37" s="44" t="s">
        <v>50</v>
      </c>
      <c r="C37" s="27" t="s">
        <v>113</v>
      </c>
      <c r="D37" s="13" t="s">
        <v>51</v>
      </c>
      <c r="E37" s="20" t="s">
        <v>36</v>
      </c>
      <c r="F37" s="36"/>
      <c r="G37" s="37"/>
      <c r="H37" s="38"/>
    </row>
    <row r="38" spans="2:8" ht="22.5" x14ac:dyDescent="0.25">
      <c r="B38" s="44" t="s">
        <v>52</v>
      </c>
      <c r="C38" s="27" t="s">
        <v>114</v>
      </c>
      <c r="D38" s="13" t="s">
        <v>53</v>
      </c>
      <c r="E38" s="20" t="s">
        <v>47</v>
      </c>
      <c r="F38" s="36"/>
      <c r="G38" s="37"/>
      <c r="H38" s="38"/>
    </row>
    <row r="39" spans="2:8" ht="23.25" thickBot="1" x14ac:dyDescent="0.3">
      <c r="B39" s="45" t="s">
        <v>54</v>
      </c>
      <c r="C39" s="28"/>
      <c r="D39" s="14" t="s">
        <v>55</v>
      </c>
      <c r="E39" s="21" t="s">
        <v>21</v>
      </c>
      <c r="F39" s="39"/>
      <c r="G39" s="40"/>
      <c r="H39" s="41"/>
    </row>
    <row r="40" spans="2:8" ht="42.75" thickBot="1" x14ac:dyDescent="0.3">
      <c r="B40" s="42" t="s">
        <v>56</v>
      </c>
      <c r="C40" s="46" t="s">
        <v>134</v>
      </c>
      <c r="D40" s="11" t="s">
        <v>57</v>
      </c>
      <c r="E40" s="18" t="s">
        <v>21</v>
      </c>
      <c r="F40" s="30">
        <f>+F41+F47</f>
        <v>0</v>
      </c>
      <c r="G40" s="31"/>
      <c r="H40" s="32"/>
    </row>
    <row r="41" spans="2:8" ht="45" x14ac:dyDescent="0.25">
      <c r="B41" s="43" t="s">
        <v>58</v>
      </c>
      <c r="C41" s="29"/>
      <c r="D41" s="12" t="s">
        <v>59</v>
      </c>
      <c r="E41" s="19" t="s">
        <v>21</v>
      </c>
      <c r="F41" s="33">
        <f>+F42*F43</f>
        <v>0</v>
      </c>
      <c r="G41" s="34"/>
      <c r="H41" s="35"/>
    </row>
    <row r="42" spans="2:8" ht="33.75" x14ac:dyDescent="0.25">
      <c r="B42" s="44" t="s">
        <v>60</v>
      </c>
      <c r="C42" s="27"/>
      <c r="D42" s="13" t="s">
        <v>61</v>
      </c>
      <c r="E42" s="20" t="s">
        <v>21</v>
      </c>
      <c r="F42" s="36"/>
      <c r="G42" s="37"/>
      <c r="H42" s="38"/>
    </row>
    <row r="43" spans="2:8" x14ac:dyDescent="0.25">
      <c r="B43" s="44" t="s">
        <v>62</v>
      </c>
      <c r="C43" s="27" t="s">
        <v>115</v>
      </c>
      <c r="D43" s="13" t="s">
        <v>63</v>
      </c>
      <c r="E43" s="20" t="s">
        <v>64</v>
      </c>
      <c r="F43" s="36">
        <f>(1+(F44-F45)/100)*F46</f>
        <v>0</v>
      </c>
      <c r="G43" s="37"/>
      <c r="H43" s="38"/>
    </row>
    <row r="44" spans="2:8" ht="22.5" x14ac:dyDescent="0.25">
      <c r="B44" s="44" t="s">
        <v>65</v>
      </c>
      <c r="C44" s="27" t="s">
        <v>116</v>
      </c>
      <c r="D44" s="13" t="s">
        <v>66</v>
      </c>
      <c r="E44" s="20" t="s">
        <v>36</v>
      </c>
      <c r="F44" s="36"/>
      <c r="G44" s="37"/>
      <c r="H44" s="38"/>
    </row>
    <row r="45" spans="2:8" x14ac:dyDescent="0.25">
      <c r="B45" s="44" t="s">
        <v>67</v>
      </c>
      <c r="C45" s="27" t="s">
        <v>113</v>
      </c>
      <c r="D45" s="13" t="s">
        <v>51</v>
      </c>
      <c r="E45" s="20" t="s">
        <v>36</v>
      </c>
      <c r="F45" s="36"/>
      <c r="G45" s="37"/>
      <c r="H45" s="38"/>
    </row>
    <row r="46" spans="2:8" ht="22.5" x14ac:dyDescent="0.25">
      <c r="B46" s="44" t="s">
        <v>68</v>
      </c>
      <c r="C46" s="27" t="s">
        <v>117</v>
      </c>
      <c r="D46" s="13" t="s">
        <v>69</v>
      </c>
      <c r="E46" s="20" t="s">
        <v>64</v>
      </c>
      <c r="F46" s="36"/>
      <c r="G46" s="37"/>
      <c r="H46" s="38"/>
    </row>
    <row r="47" spans="2:8" ht="45.75" thickBot="1" x14ac:dyDescent="0.3">
      <c r="B47" s="45" t="s">
        <v>70</v>
      </c>
      <c r="C47" s="28"/>
      <c r="D47" s="14" t="s">
        <v>71</v>
      </c>
      <c r="E47" s="21" t="s">
        <v>21</v>
      </c>
      <c r="F47" s="39"/>
      <c r="G47" s="40"/>
      <c r="H47" s="41"/>
    </row>
    <row r="48" spans="2:8" ht="15.75" thickBot="1" x14ac:dyDescent="0.3">
      <c r="B48" s="42" t="s">
        <v>72</v>
      </c>
      <c r="C48" s="46" t="s">
        <v>133</v>
      </c>
      <c r="D48" s="11" t="s">
        <v>73</v>
      </c>
      <c r="E48" s="18" t="s">
        <v>21</v>
      </c>
      <c r="F48" s="30">
        <f>+F49+F50</f>
        <v>0</v>
      </c>
      <c r="G48" s="31"/>
      <c r="H48" s="32"/>
    </row>
    <row r="49" spans="2:8" x14ac:dyDescent="0.25">
      <c r="B49" s="43" t="s">
        <v>74</v>
      </c>
      <c r="C49" s="29"/>
      <c r="D49" s="12" t="s">
        <v>75</v>
      </c>
      <c r="E49" s="19" t="s">
        <v>21</v>
      </c>
      <c r="F49" s="33"/>
      <c r="G49" s="34"/>
      <c r="H49" s="35"/>
    </row>
    <row r="50" spans="2:8" ht="15.75" thickBot="1" x14ac:dyDescent="0.3">
      <c r="B50" s="45" t="s">
        <v>76</v>
      </c>
      <c r="C50" s="28"/>
      <c r="D50" s="14" t="s">
        <v>77</v>
      </c>
      <c r="E50" s="21" t="s">
        <v>21</v>
      </c>
      <c r="F50" s="39"/>
      <c r="G50" s="40"/>
      <c r="H50" s="41"/>
    </row>
    <row r="51" spans="2:8" ht="15.75" thickBot="1" x14ac:dyDescent="0.3">
      <c r="B51" s="42" t="s">
        <v>78</v>
      </c>
      <c r="C51" s="46" t="s">
        <v>131</v>
      </c>
      <c r="D51" s="11" t="s">
        <v>79</v>
      </c>
      <c r="E51" s="18" t="s">
        <v>21</v>
      </c>
      <c r="F51" s="30"/>
      <c r="G51" s="31"/>
      <c r="H51" s="32"/>
    </row>
    <row r="52" spans="2:8" ht="15.75" thickBot="1" x14ac:dyDescent="0.3">
      <c r="B52" s="42" t="s">
        <v>80</v>
      </c>
      <c r="C52" s="46" t="s">
        <v>132</v>
      </c>
      <c r="D52" s="11" t="s">
        <v>81</v>
      </c>
      <c r="E52" s="18" t="s">
        <v>21</v>
      </c>
      <c r="F52" s="30">
        <f>+F53*F54/100</f>
        <v>0</v>
      </c>
      <c r="G52" s="31"/>
      <c r="H52" s="32"/>
    </row>
    <row r="53" spans="2:8" x14ac:dyDescent="0.25">
      <c r="B53" s="43" t="s">
        <v>82</v>
      </c>
      <c r="C53" s="29"/>
      <c r="D53" s="12" t="s">
        <v>83</v>
      </c>
      <c r="E53" s="19" t="s">
        <v>21</v>
      </c>
      <c r="F53" s="33">
        <v>0</v>
      </c>
      <c r="G53" s="34"/>
      <c r="H53" s="35"/>
    </row>
    <row r="54" spans="2:8" ht="15.75" thickBot="1" x14ac:dyDescent="0.3">
      <c r="B54" s="45" t="s">
        <v>84</v>
      </c>
      <c r="C54" s="28"/>
      <c r="D54" s="14" t="s">
        <v>118</v>
      </c>
      <c r="E54" s="21" t="s">
        <v>36</v>
      </c>
      <c r="F54" s="39"/>
      <c r="G54" s="40"/>
      <c r="H54" s="41"/>
    </row>
    <row r="55" spans="2:8" ht="15.75" thickBot="1" x14ac:dyDescent="0.3">
      <c r="B55" s="42" t="s">
        <v>85</v>
      </c>
      <c r="C55" s="46" t="s">
        <v>130</v>
      </c>
      <c r="D55" s="11" t="s">
        <v>86</v>
      </c>
      <c r="E55" s="18" t="s">
        <v>21</v>
      </c>
      <c r="F55" s="30">
        <f>+F56+F57+F58+F59</f>
        <v>0</v>
      </c>
      <c r="G55" s="31"/>
      <c r="H55" s="32"/>
    </row>
    <row r="56" spans="2:8" x14ac:dyDescent="0.25">
      <c r="B56" s="43" t="s">
        <v>87</v>
      </c>
      <c r="C56" s="29"/>
      <c r="D56" s="12" t="s">
        <v>88</v>
      </c>
      <c r="E56" s="19" t="s">
        <v>21</v>
      </c>
      <c r="F56" s="33"/>
      <c r="G56" s="34"/>
      <c r="H56" s="35"/>
    </row>
    <row r="57" spans="2:8" x14ac:dyDescent="0.25">
      <c r="B57" s="44" t="s">
        <v>89</v>
      </c>
      <c r="C57" s="27"/>
      <c r="D57" s="13" t="s">
        <v>90</v>
      </c>
      <c r="E57" s="20" t="s">
        <v>21</v>
      </c>
      <c r="F57" s="36"/>
      <c r="G57" s="37"/>
      <c r="H57" s="38"/>
    </row>
    <row r="58" spans="2:8" x14ac:dyDescent="0.25">
      <c r="B58" s="44" t="s">
        <v>91</v>
      </c>
      <c r="C58" s="27"/>
      <c r="D58" s="13" t="s">
        <v>92</v>
      </c>
      <c r="E58" s="20" t="s">
        <v>21</v>
      </c>
      <c r="F58" s="36"/>
      <c r="G58" s="37"/>
      <c r="H58" s="38"/>
    </row>
    <row r="59" spans="2:8" ht="15.75" thickBot="1" x14ac:dyDescent="0.3">
      <c r="B59" s="45" t="s">
        <v>93</v>
      </c>
      <c r="C59" s="28"/>
      <c r="D59" s="14" t="s">
        <v>94</v>
      </c>
      <c r="E59" s="21" t="s">
        <v>21</v>
      </c>
      <c r="F59" s="39"/>
      <c r="G59" s="40"/>
      <c r="H59" s="41"/>
    </row>
    <row r="60" spans="2:8" ht="15.75" thickBot="1" x14ac:dyDescent="0.3">
      <c r="B60" s="42" t="s">
        <v>95</v>
      </c>
      <c r="C60" s="46" t="s">
        <v>123</v>
      </c>
      <c r="D60" s="11" t="s">
        <v>96</v>
      </c>
      <c r="E60" s="18" t="s">
        <v>21</v>
      </c>
      <c r="F60" s="30"/>
      <c r="G60" s="31"/>
      <c r="H60" s="32"/>
    </row>
    <row r="61" spans="2:8" ht="15.75" thickBot="1" x14ac:dyDescent="0.3">
      <c r="B61" s="42" t="s">
        <v>97</v>
      </c>
      <c r="C61" s="46" t="s">
        <v>124</v>
      </c>
      <c r="D61" s="11" t="s">
        <v>106</v>
      </c>
      <c r="E61" s="18" t="s">
        <v>21</v>
      </c>
      <c r="F61" s="30"/>
      <c r="G61" s="31"/>
      <c r="H61" s="32"/>
    </row>
    <row r="62" spans="2:8" ht="15.75" thickBot="1" x14ac:dyDescent="0.3">
      <c r="B62" s="53" t="s">
        <v>98</v>
      </c>
      <c r="C62" s="54" t="s">
        <v>125</v>
      </c>
      <c r="D62" s="55" t="s">
        <v>141</v>
      </c>
      <c r="E62" s="56" t="s">
        <v>21</v>
      </c>
      <c r="F62" s="57"/>
      <c r="G62" s="58"/>
      <c r="H62" s="59"/>
    </row>
    <row r="63" spans="2:8" ht="15.75" thickBot="1" x14ac:dyDescent="0.3">
      <c r="B63" s="53" t="s">
        <v>100</v>
      </c>
      <c r="C63" s="54" t="s">
        <v>126</v>
      </c>
      <c r="D63" s="55" t="s">
        <v>142</v>
      </c>
      <c r="E63" s="56" t="s">
        <v>21</v>
      </c>
      <c r="F63" s="57"/>
      <c r="G63" s="58"/>
      <c r="H63" s="59"/>
    </row>
    <row r="64" spans="2:8" ht="15.75" thickBot="1" x14ac:dyDescent="0.3">
      <c r="B64" s="42" t="s">
        <v>107</v>
      </c>
      <c r="C64" s="46" t="s">
        <v>127</v>
      </c>
      <c r="D64" s="11" t="s">
        <v>119</v>
      </c>
      <c r="E64" s="18" t="s">
        <v>21</v>
      </c>
      <c r="F64" s="30">
        <f>+F24+F52-F55-F60</f>
        <v>0</v>
      </c>
      <c r="G64" s="31"/>
      <c r="H64" s="32"/>
    </row>
    <row r="65" spans="2:8" ht="21.75" thickBot="1" x14ac:dyDescent="0.3">
      <c r="B65" s="42" t="s">
        <v>108</v>
      </c>
      <c r="C65" s="46" t="s">
        <v>128</v>
      </c>
      <c r="D65" s="11" t="s">
        <v>99</v>
      </c>
      <c r="E65" s="18" t="s">
        <v>26</v>
      </c>
      <c r="F65" s="30"/>
      <c r="G65" s="31"/>
      <c r="H65" s="32"/>
    </row>
    <row r="66" spans="2:8" ht="15.75" thickBot="1" x14ac:dyDescent="0.3">
      <c r="B66" s="42" t="s">
        <v>109</v>
      </c>
      <c r="C66" s="46" t="s">
        <v>129</v>
      </c>
      <c r="D66" s="8" t="s">
        <v>120</v>
      </c>
      <c r="E66" s="22" t="s">
        <v>29</v>
      </c>
      <c r="F66" s="30">
        <f>IFERROR(F64/F65*100,0)</f>
        <v>0</v>
      </c>
      <c r="G66" s="31"/>
      <c r="H66" s="32"/>
    </row>
    <row r="67" spans="2:8" x14ac:dyDescent="0.25">
      <c r="B67" s="9" t="s">
        <v>121</v>
      </c>
    </row>
    <row r="68" spans="2:8" x14ac:dyDescent="0.25">
      <c r="B68" s="9" t="s">
        <v>122</v>
      </c>
    </row>
    <row r="70" spans="2:8" x14ac:dyDescent="0.25">
      <c r="B70" s="9" t="s">
        <v>101</v>
      </c>
      <c r="C70" s="10" t="s">
        <v>102</v>
      </c>
      <c r="D70" s="10" t="s">
        <v>102</v>
      </c>
      <c r="E70" s="64" t="s">
        <v>103</v>
      </c>
      <c r="F70" s="64"/>
    </row>
    <row r="71" spans="2:8" x14ac:dyDescent="0.25">
      <c r="B71" s="9"/>
      <c r="C71" s="10" t="s">
        <v>7</v>
      </c>
      <c r="D71" s="10" t="s">
        <v>104</v>
      </c>
      <c r="E71" s="64" t="s">
        <v>105</v>
      </c>
      <c r="F71" s="64"/>
    </row>
  </sheetData>
  <mergeCells count="23">
    <mergeCell ref="G9:H9"/>
    <mergeCell ref="G10:H10"/>
    <mergeCell ref="G11:H11"/>
    <mergeCell ref="E9:F9"/>
    <mergeCell ref="E10:F10"/>
    <mergeCell ref="E11:F11"/>
    <mergeCell ref="B9:C9"/>
    <mergeCell ref="B10:C10"/>
    <mergeCell ref="B11:C11"/>
    <mergeCell ref="B7:C7"/>
    <mergeCell ref="B8:C8"/>
    <mergeCell ref="G6:H6"/>
    <mergeCell ref="G7:H7"/>
    <mergeCell ref="G8:H8"/>
    <mergeCell ref="E7:F7"/>
    <mergeCell ref="E8:F8"/>
    <mergeCell ref="G21:H22"/>
    <mergeCell ref="E70:F70"/>
    <mergeCell ref="E71:F71"/>
    <mergeCell ref="B21:B23"/>
    <mergeCell ref="C21:D23"/>
    <mergeCell ref="E21:E23"/>
    <mergeCell ref="F21:F22"/>
  </mergeCells>
  <pageMargins left="0.7" right="0.7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Laima Kasparavičiūtė</cp:lastModifiedBy>
  <cp:lastPrinted>2017-09-18T06:26:55Z</cp:lastPrinted>
  <dcterms:created xsi:type="dcterms:W3CDTF">2017-09-15T07:15:25Z</dcterms:created>
  <dcterms:modified xsi:type="dcterms:W3CDTF">2025-08-19T08:28:34Z</dcterms:modified>
</cp:coreProperties>
</file>